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C:\Users\okiei004\Desktop\"/>
    </mc:Choice>
  </mc:AlternateContent>
  <xr:revisionPtr revIDLastSave="0" documentId="8_{56F5D812-7B35-4540-87E4-B1BD74E14E94}" xr6:coauthVersionLast="47" xr6:coauthVersionMax="47" xr10:uidLastSave="{00000000-0000-0000-0000-000000000000}"/>
  <workbookProtection workbookAlgorithmName="SHA-512" workbookHashValue="hvIUqRtRp1fdgsqbOfIs2JRXncivjBBkCl73f+nOoZSld2nzxcshB+yWCNlC3XWM/0WHMDNrUFRSRngEtm4BDw==" workbookSaltValue="SPRDgVofYJj/6vezJZc2Uw==" workbookSpinCount="100000" lockStructure="1"/>
  <bookViews>
    <workbookView xWindow="-120" yWindow="-120" windowWidth="29040" windowHeight="15720" xr2:uid="{20DEE73D-3546-4C55-A15D-CC89DB609A3A}"/>
  </bookViews>
  <sheets>
    <sheet name="利用における留意点" sheetId="25" r:id="rId1"/>
    <sheet name="入力シート" sheetId="21" r:id="rId2"/>
    <sheet name="【参考】フロー図" sheetId="27" r:id="rId3"/>
    <sheet name="結果シート" sheetId="24" r:id="rId4"/>
    <sheet name="用語解説" sheetId="22" state="hidden" r:id="rId5"/>
    <sheet name="①事前データ" sheetId="8" state="hidden" r:id="rId6"/>
    <sheet name="②マージン剥ぎ取り" sheetId="9" state="hidden" r:id="rId7"/>
    <sheet name="③取引基本表（★43部門）" sheetId="10" state="hidden" r:id="rId8"/>
    <sheet name="④算出シート" sheetId="11" state="hidden" r:id="rId9"/>
    <sheet name="(参考)消費性向" sheetId="19" state="hidden" r:id="rId10"/>
    <sheet name="（参考）品目別構成比" sheetId="5" state="hidden" r:id="rId11"/>
  </sheets>
  <externalReferences>
    <externalReference r:id="rId12"/>
    <externalReference r:id="rId13"/>
    <externalReference r:id="rId14"/>
    <externalReference r:id="rId15"/>
    <externalReference r:id="rId16"/>
    <externalReference r:id="rId17"/>
    <externalReference r:id="rId18"/>
  </externalReferences>
  <definedNames>
    <definedName name="__G1" localSheetId="3">#REF!</definedName>
    <definedName name="__G1">#REF!</definedName>
    <definedName name="_1_20080805速報時点データ_列部門・外生部門" localSheetId="3">#REF!</definedName>
    <definedName name="_1_20080805速報時点データ_列部門・外生部門">#REF!</definedName>
    <definedName name="_10G3_" localSheetId="3">#REF!</definedName>
    <definedName name="_10G3_">#REF!</definedName>
    <definedName name="_2_20080805速報時点データ_列部門・内生部門" localSheetId="3">#REF!</definedName>
    <definedName name="_2_20080805速報時点データ_列部門・内生部門">#REF!</definedName>
    <definedName name="_4G1_" localSheetId="3">#REF!</definedName>
    <definedName name="_4G1_">#REF!</definedName>
    <definedName name="_7G2_" localSheetId="3">#REF!</definedName>
    <definedName name="_7G2_">#REF!</definedName>
    <definedName name="_Fill" localSheetId="3" hidden="1">[1]SV概念!#REF!</definedName>
    <definedName name="_Fill" hidden="1">[1]SV概念!#REF!</definedName>
    <definedName name="_xlnm._FilterDatabase" localSheetId="9" hidden="1">'(参考)消費性向'!$A$2:$E$19</definedName>
    <definedName name="_G2" localSheetId="3">#REF!</definedName>
    <definedName name="_G2">#REF!</definedName>
    <definedName name="_G3" localSheetId="3">#REF!</definedName>
    <definedName name="_G3">#REF!</definedName>
    <definedName name="_NEW1" localSheetId="3">#REF!</definedName>
    <definedName name="_NEW1">#REF!</definedName>
    <definedName name="_Order1" hidden="1">255</definedName>
    <definedName name="_Order2" hidden="1">255</definedName>
    <definedName name="_Sort" localSheetId="3" hidden="1">#REF!</definedName>
    <definedName name="_Sort" hidden="1">#REF!</definedName>
    <definedName name="AAA" localSheetId="3">#REF!</definedName>
    <definedName name="AAA">#REF!</definedName>
    <definedName name="atesaki" localSheetId="3">[2]その他!#REF!</definedName>
    <definedName name="atesaki">[2]その他!#REF!</definedName>
    <definedName name="cnpstbdkdkdkdkrtmtbtbtb3tbdkdkr" localSheetId="3">#REF!</definedName>
    <definedName name="cnpstbdkdkdkdkrtmtbtbtb3tbdkdkr">#REF!</definedName>
    <definedName name="Data" localSheetId="3">'[3]１．.経済活動別県内総生産'!#REF!</definedName>
    <definedName name="Data">'[3]１．.経済活動別県内総生産'!#REF!</definedName>
    <definedName name="DataEnd" localSheetId="3">'[3]１．.経済活動別県内総生産'!#REF!</definedName>
    <definedName name="DataEnd">'[3]１．.経済活動別県内総生産'!#REF!</definedName>
    <definedName name="G" localSheetId="3">#REF!</definedName>
    <definedName name="G">#REF!</definedName>
    <definedName name="Hyousoku" localSheetId="3">'[3]１．.経済活動別県内総生産'!#REF!</definedName>
    <definedName name="Hyousoku">'[3]１．.経済活動別県内総生産'!#REF!</definedName>
    <definedName name="HyousokuArea" localSheetId="3">'[3]１．.経済活動別県内総生産'!#REF!</definedName>
    <definedName name="HyousokuArea">'[3]１．.経済活動別県内総生産'!#REF!</definedName>
    <definedName name="HyousokuEnd" localSheetId="3">'[3]１．.経済活動別県内総生産'!#REF!</definedName>
    <definedName name="HyousokuEnd">'[3]１．.経済活動別県内総生産'!#REF!</definedName>
    <definedName name="kkkk" localSheetId="3">#REF!</definedName>
    <definedName name="kkkk">#REF!</definedName>
    <definedName name="MACRO" localSheetId="3">#REF!</definedName>
    <definedName name="MACRO">#REF!</definedName>
    <definedName name="p">'[4]H13～H17'!$A$1:$U$18</definedName>
    <definedName name="PRINT" localSheetId="3">#REF!</definedName>
    <definedName name="PRINT">#REF!</definedName>
    <definedName name="_xlnm.Print_Area" localSheetId="9">'(参考)消費性向'!$A$1:$E$29</definedName>
    <definedName name="_xlnm.Print_Area" localSheetId="10">'（参考）品目別構成比'!$A$1:$E$52</definedName>
    <definedName name="prntg3" localSheetId="3">#REF!</definedName>
    <definedName name="prntg3">#REF!</definedName>
    <definedName name="psDKDKRTopRTm3TB0TB4TB0TB0TB25." localSheetId="3">'[4]H13～H17'!#REF!</definedName>
    <definedName name="psDKDKRTopRTm3TB0TB4TB0TB0TB25.">'[4]H13～H17'!#REF!</definedName>
    <definedName name="Q_1919" localSheetId="7">#REF!</definedName>
    <definedName name="Q_1919" localSheetId="8">#REF!</definedName>
    <definedName name="Q_1919" localSheetId="3">#REF!</definedName>
    <definedName name="Q_1919">#REF!</definedName>
    <definedName name="ssx" localSheetId="3">#REF!</definedName>
    <definedName name="ssx">#REF!</definedName>
    <definedName name="TitleEnglish" localSheetId="3">'[3]１．.経済活動別県内総生産'!#REF!</definedName>
    <definedName name="TitleEnglish">'[3]１．.経済活動別県内総生産'!#REF!</definedName>
    <definedName name="v" localSheetId="3">#REF!</definedName>
    <definedName name="v">#REF!</definedName>
    <definedName name="あ">'[5]H15～H19'!$AJ$4:$BD$26</definedName>
    <definedName name="コピー範囲">[6]中分類!$L$4:$W$84</definedName>
    <definedName name="コピー表７">[6]中分類!$E$5:$I$84</definedName>
    <definedName name="テスト" localSheetId="3">#REF!</definedName>
    <definedName name="テスト">#REF!</definedName>
    <definedName name="リンク元">[6]中分類!$A$5:$K$84</definedName>
    <definedName name="印．１０大費目" localSheetId="3">#REF!</definedName>
    <definedName name="印．１０大費目">#REF!</definedName>
    <definedName name="印．家具" localSheetId="3">#REF!</definedName>
    <definedName name="印．家具">#REF!</definedName>
    <definedName name="印．教育" localSheetId="3">#REF!</definedName>
    <definedName name="印．教育">#REF!</definedName>
    <definedName name="印．教養娯楽" localSheetId="3">#REF!</definedName>
    <definedName name="印．教養娯楽">#REF!</definedName>
    <definedName name="印．交通通信" localSheetId="3">#REF!</definedName>
    <definedName name="印．交通通信">#REF!</definedName>
    <definedName name="印．光熱水道" localSheetId="3">#REF!</definedName>
    <definedName name="印．光熱水道">#REF!</definedName>
    <definedName name="印．住居" localSheetId="3">#REF!</definedName>
    <definedName name="印．住居">#REF!</definedName>
    <definedName name="印．諸雑費" localSheetId="3">#REF!</definedName>
    <definedName name="印．諸雑費">#REF!</definedName>
    <definedName name="印．食料" localSheetId="3">#REF!</definedName>
    <definedName name="印．食料">#REF!</definedName>
    <definedName name="印．被服" localSheetId="3">#REF!</definedName>
    <definedName name="印．被服">#REF!</definedName>
    <definedName name="印．表" localSheetId="3">#REF!</definedName>
    <definedName name="印．表">#REF!</definedName>
    <definedName name="印．保健" localSheetId="3">#REF!</definedName>
    <definedName name="印．保健">#REF!</definedName>
    <definedName name="印刷" localSheetId="3">#REF!</definedName>
    <definedName name="印刷">#REF!</definedName>
    <definedName name="印刷_全表" localSheetId="3">#REF!</definedName>
    <definedName name="印刷_全表">#REF!</definedName>
    <definedName name="印刷_全表２" localSheetId="3">#REF!</definedName>
    <definedName name="印刷_全表２">#REF!</definedName>
    <definedName name="印刷_表_１" localSheetId="3">#REF!</definedName>
    <definedName name="印刷_表_１">#REF!</definedName>
    <definedName name="印刷_表_１０" localSheetId="3">#REF!</definedName>
    <definedName name="印刷_表_１０">#REF!</definedName>
    <definedName name="印刷_表_３" localSheetId="3">#REF!</definedName>
    <definedName name="印刷_表_３">#REF!</definedName>
    <definedName name="印刷_表_４" localSheetId="3">#REF!</definedName>
    <definedName name="印刷_表_４">#REF!</definedName>
    <definedName name="印刷_表_５" localSheetId="3">#REF!</definedName>
    <definedName name="印刷_表_５">#REF!</definedName>
    <definedName name="印刷_表_６" localSheetId="3">#REF!</definedName>
    <definedName name="印刷_表_６">#REF!</definedName>
    <definedName name="印刷_表_８" localSheetId="3">#REF!</definedName>
    <definedName name="印刷_表_８">#REF!</definedName>
    <definedName name="印刷_表_９" localSheetId="3">#REF!</definedName>
    <definedName name="印刷_表_９">#REF!</definedName>
    <definedName name="印刷Ａ４" localSheetId="3">#REF!</definedName>
    <definedName name="印刷Ａ４">#REF!</definedName>
    <definedName name="沖縄県" localSheetId="3">#REF!</definedName>
    <definedName name="沖縄県">#REF!</definedName>
    <definedName name="家具" localSheetId="3">#REF!</definedName>
    <definedName name="家具">#REF!</definedName>
    <definedName name="寄与度_値上がり順" localSheetId="3">#REF!</definedName>
    <definedName name="寄与度_値上がり順">#REF!</definedName>
    <definedName name="寄与度０" localSheetId="3">#REF!</definedName>
    <definedName name="寄与度０">#REF!</definedName>
    <definedName name="教育" localSheetId="3">#REF!</definedName>
    <definedName name="教育">#REF!</definedName>
    <definedName name="教養" localSheetId="3">#REF!</definedName>
    <definedName name="教養">#REF!</definedName>
    <definedName name="計算_全表" localSheetId="3">#REF!</definedName>
    <definedName name="計算_全表">#REF!</definedName>
    <definedName name="原寄与度" localSheetId="3">#REF!</definedName>
    <definedName name="原寄与度">#REF!</definedName>
    <definedName name="交通" localSheetId="3">#REF!</definedName>
    <definedName name="交通">#REF!</definedName>
    <definedName name="光熱" localSheetId="3">#REF!</definedName>
    <definedName name="光熱">#REF!</definedName>
    <definedName name="差" localSheetId="3">#REF!</definedName>
    <definedName name="差">#REF!</definedName>
    <definedName name="産出額表" localSheetId="3">#REF!</definedName>
    <definedName name="産出額表">#REF!</definedName>
    <definedName name="住居" localSheetId="3">#REF!</definedName>
    <definedName name="住居">#REF!</definedName>
    <definedName name="諸雑費" localSheetId="3">#REF!</definedName>
    <definedName name="諸雑費">#REF!</definedName>
    <definedName name="食料" localSheetId="3">#REF!</definedName>
    <definedName name="食料">#REF!</definedName>
    <definedName name="新崎" localSheetId="3">#REF!</definedName>
    <definedName name="新崎">#REF!</definedName>
    <definedName name="整理" localSheetId="3">#REF!</definedName>
    <definedName name="整理">#REF!</definedName>
    <definedName name="整理_全表" localSheetId="3">#REF!</definedName>
    <definedName name="整理_全表">#REF!</definedName>
    <definedName name="前年総合" localSheetId="3">#REF!</definedName>
    <definedName name="前年総合">#REF!</definedName>
    <definedName name="前年総合上昇率" localSheetId="3">#REF!</definedName>
    <definedName name="前年総合上昇率">#REF!</definedName>
    <definedName name="総合" localSheetId="3">#REF!</definedName>
    <definedName name="総合">#REF!</definedName>
    <definedName name="通関統計組替集計結果" localSheetId="3">#REF!</definedName>
    <definedName name="通関統計組替集計結果">#REF!</definedName>
    <definedName name="登録">[7]条件指定!$B$39</definedName>
    <definedName name="投入額表" localSheetId="3">#REF!</definedName>
    <definedName name="投入額表">#REF!</definedName>
    <definedName name="被服" localSheetId="3">#REF!</definedName>
    <definedName name="被服">#REF!</definedName>
    <definedName name="部門参照上左端" localSheetId="3">#REF!</definedName>
    <definedName name="部門参照上左端">#REF!</definedName>
    <definedName name="部門参照上端" localSheetId="3">#REF!</definedName>
    <definedName name="部門参照上端">#REF!</definedName>
    <definedName name="平成１９年５月" localSheetId="3">#REF!</definedName>
    <definedName name="平成１９年５月">#REF!</definedName>
    <definedName name="保健" localSheetId="3">#REF!</definedName>
    <definedName name="保健">#REF!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5" i="19" l="1"/>
  <c r="S3" i="24"/>
  <c r="U4" i="21"/>
  <c r="N4" i="27" l="1"/>
  <c r="D34" i="27" l="1"/>
  <c r="Q14" i="8" l="1"/>
  <c r="C26" i="19" l="1"/>
  <c r="L31" i="8" l="1"/>
  <c r="K32" i="8" l="1"/>
  <c r="K50" i="8"/>
  <c r="K48" i="8"/>
  <c r="K42" i="8"/>
  <c r="K43" i="8"/>
  <c r="K34" i="8"/>
  <c r="K35" i="8"/>
  <c r="K36" i="8"/>
  <c r="K37" i="8"/>
  <c r="K38" i="8"/>
  <c r="K39" i="8"/>
  <c r="K29" i="8"/>
  <c r="K6" i="8"/>
  <c r="K7" i="8"/>
  <c r="K10" i="8"/>
  <c r="K11" i="8"/>
  <c r="K15" i="8"/>
  <c r="K16" i="8"/>
  <c r="K17" i="8"/>
  <c r="K18" i="8"/>
  <c r="K20" i="8"/>
  <c r="K23" i="8"/>
  <c r="K24" i="8"/>
  <c r="K25" i="8"/>
  <c r="K26" i="8"/>
  <c r="K27" i="8"/>
  <c r="K28" i="8"/>
  <c r="K5" i="8"/>
  <c r="K4" i="8"/>
  <c r="Q20" i="8" l="1"/>
  <c r="E13" i="21" l="1"/>
  <c r="D10" i="27" s="1"/>
  <c r="D3" i="8"/>
  <c r="J44" i="8" s="1"/>
  <c r="K44" i="8" s="1"/>
  <c r="F5" i="24" l="1"/>
  <c r="Q16" i="8"/>
  <c r="D9" i="8" l="1"/>
  <c r="D8" i="8"/>
  <c r="D7" i="8"/>
  <c r="D6" i="8"/>
  <c r="Q25" i="8" s="1"/>
  <c r="B26" i="19" l="1"/>
  <c r="D26" i="19" s="1"/>
  <c r="D24" i="19"/>
  <c r="D23" i="19"/>
  <c r="D22" i="19"/>
  <c r="D21" i="19"/>
  <c r="D20" i="19"/>
  <c r="D19" i="19"/>
  <c r="D18" i="19"/>
  <c r="D17" i="19"/>
  <c r="D16" i="19"/>
  <c r="D15" i="19"/>
  <c r="D14" i="19"/>
  <c r="D13" i="19"/>
  <c r="D12" i="19"/>
  <c r="D11" i="19"/>
  <c r="D10" i="19"/>
  <c r="D9" i="19"/>
  <c r="D8" i="19"/>
  <c r="D7" i="19"/>
  <c r="D6" i="19"/>
  <c r="D5" i="19"/>
  <c r="L21" i="8" l="1"/>
  <c r="L41" i="8" l="1"/>
  <c r="L19" i="8"/>
  <c r="L14" i="8"/>
  <c r="L13" i="8"/>
  <c r="L12" i="8"/>
  <c r="L9" i="8"/>
  <c r="L8" i="8"/>
  <c r="G39" i="9" l="1"/>
  <c r="G38" i="9"/>
  <c r="G37" i="9"/>
  <c r="G36" i="9"/>
  <c r="G35" i="9"/>
  <c r="G34" i="9"/>
  <c r="G45" i="9"/>
  <c r="G46" i="9"/>
  <c r="G47" i="9"/>
  <c r="G44" i="9"/>
  <c r="G41" i="9"/>
  <c r="G42" i="9"/>
  <c r="G43" i="9"/>
  <c r="G40" i="9"/>
  <c r="G48" i="9"/>
  <c r="G33" i="9"/>
  <c r="G32" i="9"/>
  <c r="G31" i="9"/>
  <c r="D33" i="9" l="1"/>
  <c r="D6" i="9"/>
  <c r="F6" i="9" s="1"/>
  <c r="F33" i="9" l="1"/>
  <c r="L22" i="8"/>
  <c r="T8" i="11" l="1"/>
  <c r="K365" i="10"/>
  <c r="G365" i="10"/>
  <c r="F365" i="10"/>
  <c r="D365" i="10"/>
  <c r="K364" i="10"/>
  <c r="G364" i="10"/>
  <c r="F364" i="10"/>
  <c r="D364" i="10"/>
  <c r="K363" i="10"/>
  <c r="G363" i="10"/>
  <c r="F363" i="10"/>
  <c r="D363" i="10"/>
  <c r="K362" i="10"/>
  <c r="G362" i="10"/>
  <c r="F362" i="10"/>
  <c r="D362" i="10"/>
  <c r="K361" i="10"/>
  <c r="G361" i="10"/>
  <c r="F361" i="10"/>
  <c r="D361" i="10"/>
  <c r="K360" i="10"/>
  <c r="G360" i="10"/>
  <c r="F360" i="10"/>
  <c r="D360" i="10"/>
  <c r="K359" i="10"/>
  <c r="G359" i="10"/>
  <c r="F359" i="10"/>
  <c r="D359" i="10"/>
  <c r="K358" i="10"/>
  <c r="G358" i="10"/>
  <c r="F358" i="10"/>
  <c r="D358" i="10"/>
  <c r="K357" i="10"/>
  <c r="G357" i="10"/>
  <c r="F357" i="10"/>
  <c r="D357" i="10"/>
  <c r="K356" i="10"/>
  <c r="G356" i="10"/>
  <c r="F356" i="10"/>
  <c r="D356" i="10"/>
  <c r="K355" i="10"/>
  <c r="G355" i="10"/>
  <c r="F355" i="10"/>
  <c r="D355" i="10"/>
  <c r="K354" i="10"/>
  <c r="G354" i="10"/>
  <c r="F354" i="10"/>
  <c r="D354" i="10"/>
  <c r="K353" i="10"/>
  <c r="G353" i="10"/>
  <c r="F353" i="10"/>
  <c r="D353" i="10"/>
  <c r="K352" i="10"/>
  <c r="G352" i="10"/>
  <c r="F352" i="10"/>
  <c r="D352" i="10"/>
  <c r="K351" i="10"/>
  <c r="G351" i="10"/>
  <c r="F351" i="10"/>
  <c r="D351" i="10"/>
  <c r="K350" i="10"/>
  <c r="G350" i="10"/>
  <c r="F350" i="10"/>
  <c r="D350" i="10"/>
  <c r="K349" i="10"/>
  <c r="G349" i="10"/>
  <c r="F349" i="10"/>
  <c r="D349" i="10"/>
  <c r="K348" i="10"/>
  <c r="G348" i="10"/>
  <c r="F348" i="10"/>
  <c r="D348" i="10"/>
  <c r="K347" i="10"/>
  <c r="G347" i="10"/>
  <c r="F347" i="10"/>
  <c r="D347" i="10"/>
  <c r="K346" i="10"/>
  <c r="G346" i="10"/>
  <c r="F346" i="10"/>
  <c r="D346" i="10"/>
  <c r="K345" i="10"/>
  <c r="G345" i="10"/>
  <c r="F345" i="10"/>
  <c r="D345" i="10"/>
  <c r="K344" i="10"/>
  <c r="G344" i="10"/>
  <c r="F344" i="10"/>
  <c r="D344" i="10"/>
  <c r="K343" i="10"/>
  <c r="G343" i="10"/>
  <c r="F343" i="10"/>
  <c r="D343" i="10"/>
  <c r="K342" i="10"/>
  <c r="G342" i="10"/>
  <c r="F342" i="10"/>
  <c r="D342" i="10"/>
  <c r="K341" i="10"/>
  <c r="G341" i="10"/>
  <c r="F341" i="10"/>
  <c r="D341" i="10"/>
  <c r="K340" i="10"/>
  <c r="G340" i="10"/>
  <c r="F340" i="10"/>
  <c r="D340" i="10"/>
  <c r="K339" i="10"/>
  <c r="G339" i="10"/>
  <c r="F339" i="10"/>
  <c r="D339" i="10"/>
  <c r="K338" i="10"/>
  <c r="G338" i="10"/>
  <c r="F338" i="10"/>
  <c r="D338" i="10"/>
  <c r="K337" i="10"/>
  <c r="G337" i="10"/>
  <c r="F337" i="10"/>
  <c r="D337" i="10"/>
  <c r="K336" i="10"/>
  <c r="G336" i="10"/>
  <c r="F336" i="10"/>
  <c r="D336" i="10"/>
  <c r="K335" i="10"/>
  <c r="G335" i="10"/>
  <c r="F335" i="10"/>
  <c r="D335" i="10"/>
  <c r="K334" i="10"/>
  <c r="G334" i="10"/>
  <c r="F334" i="10"/>
  <c r="D334" i="10"/>
  <c r="K333" i="10"/>
  <c r="G333" i="10"/>
  <c r="F333" i="10"/>
  <c r="D333" i="10"/>
  <c r="K332" i="10"/>
  <c r="G332" i="10"/>
  <c r="F332" i="10"/>
  <c r="D332" i="10"/>
  <c r="K331" i="10"/>
  <c r="G331" i="10"/>
  <c r="F331" i="10"/>
  <c r="D331" i="10"/>
  <c r="K330" i="10"/>
  <c r="G330" i="10"/>
  <c r="F330" i="10"/>
  <c r="D330" i="10"/>
  <c r="K329" i="10"/>
  <c r="G329" i="10"/>
  <c r="F329" i="10"/>
  <c r="D329" i="10"/>
  <c r="K328" i="10"/>
  <c r="G328" i="10"/>
  <c r="F328" i="10"/>
  <c r="D328" i="10"/>
  <c r="K327" i="10"/>
  <c r="G327" i="10"/>
  <c r="F327" i="10"/>
  <c r="D327" i="10"/>
  <c r="K326" i="10"/>
  <c r="G326" i="10"/>
  <c r="F326" i="10"/>
  <c r="D326" i="10"/>
  <c r="K325" i="10"/>
  <c r="G325" i="10"/>
  <c r="F325" i="10"/>
  <c r="D325" i="10"/>
  <c r="K324" i="10"/>
  <c r="G324" i="10"/>
  <c r="F324" i="10"/>
  <c r="D324" i="10"/>
  <c r="K323" i="10"/>
  <c r="G323" i="10"/>
  <c r="F323" i="10"/>
  <c r="D323" i="10"/>
  <c r="AS164" i="10"/>
  <c r="AR164" i="10"/>
  <c r="AQ164" i="10"/>
  <c r="AP164" i="10"/>
  <c r="AO164" i="10"/>
  <c r="AN164" i="10"/>
  <c r="AM164" i="10"/>
  <c r="AL164" i="10"/>
  <c r="AK164" i="10"/>
  <c r="AJ164" i="10"/>
  <c r="AI164" i="10"/>
  <c r="AH164" i="10"/>
  <c r="AG164" i="10"/>
  <c r="AF164" i="10"/>
  <c r="AE164" i="10"/>
  <c r="AD164" i="10"/>
  <c r="AC164" i="10"/>
  <c r="AB164" i="10"/>
  <c r="AA164" i="10"/>
  <c r="Z164" i="10"/>
  <c r="Y164" i="10"/>
  <c r="X164" i="10"/>
  <c r="W164" i="10"/>
  <c r="V164" i="10"/>
  <c r="U164" i="10"/>
  <c r="T164" i="10"/>
  <c r="S164" i="10"/>
  <c r="R164" i="10"/>
  <c r="Q164" i="10"/>
  <c r="P164" i="10"/>
  <c r="O164" i="10"/>
  <c r="N164" i="10"/>
  <c r="M164" i="10"/>
  <c r="L164" i="10"/>
  <c r="K164" i="10"/>
  <c r="J164" i="10"/>
  <c r="I164" i="10"/>
  <c r="H164" i="10"/>
  <c r="G164" i="10"/>
  <c r="F164" i="10"/>
  <c r="E164" i="10"/>
  <c r="D164" i="10"/>
  <c r="C164" i="10"/>
  <c r="AS163" i="10"/>
  <c r="AR163" i="10"/>
  <c r="AQ163" i="10"/>
  <c r="AP163" i="10"/>
  <c r="AO163" i="10"/>
  <c r="AN163" i="10"/>
  <c r="AM163" i="10"/>
  <c r="AL163" i="10"/>
  <c r="AK163" i="10"/>
  <c r="AJ163" i="10"/>
  <c r="AI163" i="10"/>
  <c r="AH163" i="10"/>
  <c r="AG163" i="10"/>
  <c r="AF163" i="10"/>
  <c r="AE163" i="10"/>
  <c r="AD163" i="10"/>
  <c r="AC163" i="10"/>
  <c r="AB163" i="10"/>
  <c r="AA163" i="10"/>
  <c r="Z163" i="10"/>
  <c r="Y163" i="10"/>
  <c r="X163" i="10"/>
  <c r="W163" i="10"/>
  <c r="V163" i="10"/>
  <c r="U163" i="10"/>
  <c r="T163" i="10"/>
  <c r="S163" i="10"/>
  <c r="R163" i="10"/>
  <c r="Q163" i="10"/>
  <c r="P163" i="10"/>
  <c r="O163" i="10"/>
  <c r="N163" i="10"/>
  <c r="M163" i="10"/>
  <c r="L163" i="10"/>
  <c r="K163" i="10"/>
  <c r="J163" i="10"/>
  <c r="I163" i="10"/>
  <c r="H163" i="10"/>
  <c r="G163" i="10"/>
  <c r="F163" i="10"/>
  <c r="E163" i="10"/>
  <c r="D163" i="10"/>
  <c r="C163" i="10"/>
  <c r="AS162" i="10"/>
  <c r="AR162" i="10"/>
  <c r="AQ162" i="10"/>
  <c r="AP162" i="10"/>
  <c r="AO162" i="10"/>
  <c r="AN162" i="10"/>
  <c r="AM162" i="10"/>
  <c r="AL162" i="10"/>
  <c r="AK162" i="10"/>
  <c r="AJ162" i="10"/>
  <c r="AI162" i="10"/>
  <c r="AH162" i="10"/>
  <c r="AG162" i="10"/>
  <c r="AF162" i="10"/>
  <c r="AE162" i="10"/>
  <c r="AD162" i="10"/>
  <c r="AC162" i="10"/>
  <c r="AB162" i="10"/>
  <c r="AA162" i="10"/>
  <c r="Z162" i="10"/>
  <c r="Y162" i="10"/>
  <c r="X162" i="10"/>
  <c r="W162" i="10"/>
  <c r="V162" i="10"/>
  <c r="U162" i="10"/>
  <c r="T162" i="10"/>
  <c r="S162" i="10"/>
  <c r="R162" i="10"/>
  <c r="Q162" i="10"/>
  <c r="P162" i="10"/>
  <c r="O162" i="10"/>
  <c r="N162" i="10"/>
  <c r="M162" i="10"/>
  <c r="L162" i="10"/>
  <c r="K162" i="10"/>
  <c r="J162" i="10"/>
  <c r="I162" i="10"/>
  <c r="H162" i="10"/>
  <c r="G162" i="10"/>
  <c r="F162" i="10"/>
  <c r="E162" i="10"/>
  <c r="D162" i="10"/>
  <c r="C162" i="10"/>
  <c r="AS161" i="10"/>
  <c r="AR161" i="10"/>
  <c r="AQ161" i="10"/>
  <c r="AP161" i="10"/>
  <c r="AO161" i="10"/>
  <c r="AN161" i="10"/>
  <c r="AM161" i="10"/>
  <c r="AL161" i="10"/>
  <c r="AK161" i="10"/>
  <c r="AJ161" i="10"/>
  <c r="AI161" i="10"/>
  <c r="AH161" i="10"/>
  <c r="AG161" i="10"/>
  <c r="AF161" i="10"/>
  <c r="AE161" i="10"/>
  <c r="AD161" i="10"/>
  <c r="AC161" i="10"/>
  <c r="AB161" i="10"/>
  <c r="AA161" i="10"/>
  <c r="Z161" i="10"/>
  <c r="Y161" i="10"/>
  <c r="X161" i="10"/>
  <c r="W161" i="10"/>
  <c r="V161" i="10"/>
  <c r="U161" i="10"/>
  <c r="T161" i="10"/>
  <c r="S161" i="10"/>
  <c r="R161" i="10"/>
  <c r="Q161" i="10"/>
  <c r="P161" i="10"/>
  <c r="O161" i="10"/>
  <c r="N161" i="10"/>
  <c r="M161" i="10"/>
  <c r="L161" i="10"/>
  <c r="K161" i="10"/>
  <c r="J161" i="10"/>
  <c r="I161" i="10"/>
  <c r="H161" i="10"/>
  <c r="G161" i="10"/>
  <c r="F161" i="10"/>
  <c r="E161" i="10"/>
  <c r="D161" i="10"/>
  <c r="C161" i="10"/>
  <c r="AS160" i="10"/>
  <c r="AR160" i="10"/>
  <c r="AQ160" i="10"/>
  <c r="AP160" i="10"/>
  <c r="AO160" i="10"/>
  <c r="AN160" i="10"/>
  <c r="AM160" i="10"/>
  <c r="AL160" i="10"/>
  <c r="AK160" i="10"/>
  <c r="AJ160" i="10"/>
  <c r="AI160" i="10"/>
  <c r="AH160" i="10"/>
  <c r="AG160" i="10"/>
  <c r="AF160" i="10"/>
  <c r="AE160" i="10"/>
  <c r="AD160" i="10"/>
  <c r="AC160" i="10"/>
  <c r="AB160" i="10"/>
  <c r="AA160" i="10"/>
  <c r="Z160" i="10"/>
  <c r="Y160" i="10"/>
  <c r="X160" i="10"/>
  <c r="W160" i="10"/>
  <c r="V160" i="10"/>
  <c r="U160" i="10"/>
  <c r="T160" i="10"/>
  <c r="S160" i="10"/>
  <c r="R160" i="10"/>
  <c r="Q160" i="10"/>
  <c r="P160" i="10"/>
  <c r="O160" i="10"/>
  <c r="N160" i="10"/>
  <c r="M160" i="10"/>
  <c r="L160" i="10"/>
  <c r="K160" i="10"/>
  <c r="J160" i="10"/>
  <c r="I160" i="10"/>
  <c r="H160" i="10"/>
  <c r="G160" i="10"/>
  <c r="F160" i="10"/>
  <c r="E160" i="10"/>
  <c r="D160" i="10"/>
  <c r="C160" i="10"/>
  <c r="AS159" i="10"/>
  <c r="AR159" i="10"/>
  <c r="AQ159" i="10"/>
  <c r="AP159" i="10"/>
  <c r="AO159" i="10"/>
  <c r="AN159" i="10"/>
  <c r="AM159" i="10"/>
  <c r="AL159" i="10"/>
  <c r="AK159" i="10"/>
  <c r="AJ159" i="10"/>
  <c r="AI159" i="10"/>
  <c r="AH159" i="10"/>
  <c r="AG159" i="10"/>
  <c r="AF159" i="10"/>
  <c r="AE159" i="10"/>
  <c r="AD159" i="10"/>
  <c r="AC159" i="10"/>
  <c r="AB159" i="10"/>
  <c r="AA159" i="10"/>
  <c r="Z159" i="10"/>
  <c r="Y159" i="10"/>
  <c r="X159" i="10"/>
  <c r="W159" i="10"/>
  <c r="V159" i="10"/>
  <c r="U159" i="10"/>
  <c r="T159" i="10"/>
  <c r="S159" i="10"/>
  <c r="R159" i="10"/>
  <c r="Q159" i="10"/>
  <c r="P159" i="10"/>
  <c r="O159" i="10"/>
  <c r="N159" i="10"/>
  <c r="M159" i="10"/>
  <c r="L159" i="10"/>
  <c r="K159" i="10"/>
  <c r="J159" i="10"/>
  <c r="I159" i="10"/>
  <c r="H159" i="10"/>
  <c r="G159" i="10"/>
  <c r="F159" i="10"/>
  <c r="E159" i="10"/>
  <c r="D159" i="10"/>
  <c r="C159" i="10"/>
  <c r="AS158" i="10"/>
  <c r="AR158" i="10"/>
  <c r="AQ158" i="10"/>
  <c r="AP158" i="10"/>
  <c r="AO158" i="10"/>
  <c r="AN158" i="10"/>
  <c r="AM158" i="10"/>
  <c r="AL158" i="10"/>
  <c r="AK158" i="10"/>
  <c r="AJ158" i="10"/>
  <c r="AI158" i="10"/>
  <c r="AH158" i="10"/>
  <c r="AG158" i="10"/>
  <c r="AF158" i="10"/>
  <c r="AE158" i="10"/>
  <c r="AD158" i="10"/>
  <c r="AC158" i="10"/>
  <c r="AB158" i="10"/>
  <c r="AA158" i="10"/>
  <c r="Z158" i="10"/>
  <c r="Y158" i="10"/>
  <c r="X158" i="10"/>
  <c r="W158" i="10"/>
  <c r="V158" i="10"/>
  <c r="U158" i="10"/>
  <c r="T158" i="10"/>
  <c r="S158" i="10"/>
  <c r="R158" i="10"/>
  <c r="Q158" i="10"/>
  <c r="P158" i="10"/>
  <c r="O158" i="10"/>
  <c r="N158" i="10"/>
  <c r="M158" i="10"/>
  <c r="L158" i="10"/>
  <c r="K158" i="10"/>
  <c r="J158" i="10"/>
  <c r="I158" i="10"/>
  <c r="H158" i="10"/>
  <c r="G158" i="10"/>
  <c r="F158" i="10"/>
  <c r="E158" i="10"/>
  <c r="D158" i="10"/>
  <c r="C158" i="10"/>
  <c r="AS157" i="10"/>
  <c r="AR157" i="10"/>
  <c r="AQ157" i="10"/>
  <c r="AP157" i="10"/>
  <c r="AO157" i="10"/>
  <c r="AN157" i="10"/>
  <c r="AM157" i="10"/>
  <c r="AL157" i="10"/>
  <c r="AK157" i="10"/>
  <c r="AJ157" i="10"/>
  <c r="AI157" i="10"/>
  <c r="AH157" i="10"/>
  <c r="AG157" i="10"/>
  <c r="AF157" i="10"/>
  <c r="AE157" i="10"/>
  <c r="AD157" i="10"/>
  <c r="AC157" i="10"/>
  <c r="AB157" i="10"/>
  <c r="AA157" i="10"/>
  <c r="Z157" i="10"/>
  <c r="Y157" i="10"/>
  <c r="X157" i="10"/>
  <c r="W157" i="10"/>
  <c r="V157" i="10"/>
  <c r="U157" i="10"/>
  <c r="T157" i="10"/>
  <c r="S157" i="10"/>
  <c r="R157" i="10"/>
  <c r="Q157" i="10"/>
  <c r="P157" i="10"/>
  <c r="O157" i="10"/>
  <c r="N157" i="10"/>
  <c r="M157" i="10"/>
  <c r="L157" i="10"/>
  <c r="K157" i="10"/>
  <c r="J157" i="10"/>
  <c r="I157" i="10"/>
  <c r="H157" i="10"/>
  <c r="G157" i="10"/>
  <c r="F157" i="10"/>
  <c r="E157" i="10"/>
  <c r="D157" i="10"/>
  <c r="C157" i="10"/>
  <c r="AS156" i="10"/>
  <c r="AR156" i="10"/>
  <c r="AQ156" i="10"/>
  <c r="AP156" i="10"/>
  <c r="AO156" i="10"/>
  <c r="AN156" i="10"/>
  <c r="AM156" i="10"/>
  <c r="AL156" i="10"/>
  <c r="AK156" i="10"/>
  <c r="AJ156" i="10"/>
  <c r="AI156" i="10"/>
  <c r="AH156" i="10"/>
  <c r="AG156" i="10"/>
  <c r="AF156" i="10"/>
  <c r="AE156" i="10"/>
  <c r="AD156" i="10"/>
  <c r="AC156" i="10"/>
  <c r="AB156" i="10"/>
  <c r="AA156" i="10"/>
  <c r="Z156" i="10"/>
  <c r="Y156" i="10"/>
  <c r="X156" i="10"/>
  <c r="W156" i="10"/>
  <c r="V156" i="10"/>
  <c r="U156" i="10"/>
  <c r="T156" i="10"/>
  <c r="S156" i="10"/>
  <c r="R156" i="10"/>
  <c r="Q156" i="10"/>
  <c r="P156" i="10"/>
  <c r="O156" i="10"/>
  <c r="N156" i="10"/>
  <c r="M156" i="10"/>
  <c r="L156" i="10"/>
  <c r="K156" i="10"/>
  <c r="J156" i="10"/>
  <c r="I156" i="10"/>
  <c r="H156" i="10"/>
  <c r="G156" i="10"/>
  <c r="F156" i="10"/>
  <c r="E156" i="10"/>
  <c r="D156" i="10"/>
  <c r="C156" i="10"/>
  <c r="AS155" i="10"/>
  <c r="AR155" i="10"/>
  <c r="AQ155" i="10"/>
  <c r="AP155" i="10"/>
  <c r="AO155" i="10"/>
  <c r="AN155" i="10"/>
  <c r="AM155" i="10"/>
  <c r="AL155" i="10"/>
  <c r="AK155" i="10"/>
  <c r="AJ155" i="10"/>
  <c r="AI155" i="10"/>
  <c r="AH155" i="10"/>
  <c r="AG155" i="10"/>
  <c r="AF155" i="10"/>
  <c r="AE155" i="10"/>
  <c r="AD155" i="10"/>
  <c r="AC155" i="10"/>
  <c r="AB155" i="10"/>
  <c r="AA155" i="10"/>
  <c r="Z155" i="10"/>
  <c r="Y155" i="10"/>
  <c r="X155" i="10"/>
  <c r="W155" i="10"/>
  <c r="V155" i="10"/>
  <c r="U155" i="10"/>
  <c r="T155" i="10"/>
  <c r="S155" i="10"/>
  <c r="R155" i="10"/>
  <c r="Q155" i="10"/>
  <c r="P155" i="10"/>
  <c r="O155" i="10"/>
  <c r="N155" i="10"/>
  <c r="M155" i="10"/>
  <c r="L155" i="10"/>
  <c r="K155" i="10"/>
  <c r="J155" i="10"/>
  <c r="I155" i="10"/>
  <c r="H155" i="10"/>
  <c r="G155" i="10"/>
  <c r="F155" i="10"/>
  <c r="E155" i="10"/>
  <c r="D155" i="10"/>
  <c r="C155" i="10"/>
  <c r="AS154" i="10"/>
  <c r="AR154" i="10"/>
  <c r="AQ154" i="10"/>
  <c r="AP154" i="10"/>
  <c r="AO154" i="10"/>
  <c r="AN154" i="10"/>
  <c r="AM154" i="10"/>
  <c r="AL154" i="10"/>
  <c r="AK154" i="10"/>
  <c r="AJ154" i="10"/>
  <c r="AI154" i="10"/>
  <c r="AH154" i="10"/>
  <c r="AG154" i="10"/>
  <c r="AF154" i="10"/>
  <c r="AE154" i="10"/>
  <c r="AD154" i="10"/>
  <c r="AC154" i="10"/>
  <c r="AB154" i="10"/>
  <c r="AA154" i="10"/>
  <c r="Z154" i="10"/>
  <c r="Y154" i="10"/>
  <c r="X154" i="10"/>
  <c r="W154" i="10"/>
  <c r="V154" i="10"/>
  <c r="U154" i="10"/>
  <c r="T154" i="10"/>
  <c r="S154" i="10"/>
  <c r="R154" i="10"/>
  <c r="Q154" i="10"/>
  <c r="P154" i="10"/>
  <c r="O154" i="10"/>
  <c r="N154" i="10"/>
  <c r="M154" i="10"/>
  <c r="L154" i="10"/>
  <c r="K154" i="10"/>
  <c r="J154" i="10"/>
  <c r="I154" i="10"/>
  <c r="H154" i="10"/>
  <c r="G154" i="10"/>
  <c r="F154" i="10"/>
  <c r="E154" i="10"/>
  <c r="D154" i="10"/>
  <c r="C154" i="10"/>
  <c r="AS153" i="10"/>
  <c r="AR153" i="10"/>
  <c r="AQ153" i="10"/>
  <c r="AP153" i="10"/>
  <c r="AO153" i="10"/>
  <c r="AN153" i="10"/>
  <c r="AM153" i="10"/>
  <c r="AL153" i="10"/>
  <c r="AK153" i="10"/>
  <c r="AJ153" i="10"/>
  <c r="AI153" i="10"/>
  <c r="AH153" i="10"/>
  <c r="AG153" i="10"/>
  <c r="AF153" i="10"/>
  <c r="AE153" i="10"/>
  <c r="AD153" i="10"/>
  <c r="AC153" i="10"/>
  <c r="AB153" i="10"/>
  <c r="AA153" i="10"/>
  <c r="Z153" i="10"/>
  <c r="Y153" i="10"/>
  <c r="X153" i="10"/>
  <c r="W153" i="10"/>
  <c r="V153" i="10"/>
  <c r="U153" i="10"/>
  <c r="T153" i="10"/>
  <c r="S153" i="10"/>
  <c r="R153" i="10"/>
  <c r="Q153" i="10"/>
  <c r="P153" i="10"/>
  <c r="O153" i="10"/>
  <c r="N153" i="10"/>
  <c r="M153" i="10"/>
  <c r="L153" i="10"/>
  <c r="K153" i="10"/>
  <c r="J153" i="10"/>
  <c r="I153" i="10"/>
  <c r="H153" i="10"/>
  <c r="G153" i="10"/>
  <c r="F153" i="10"/>
  <c r="E153" i="10"/>
  <c r="D153" i="10"/>
  <c r="C153" i="10"/>
  <c r="AS152" i="10"/>
  <c r="AR152" i="10"/>
  <c r="AQ152" i="10"/>
  <c r="AP152" i="10"/>
  <c r="AO152" i="10"/>
  <c r="AN152" i="10"/>
  <c r="AM152" i="10"/>
  <c r="AL152" i="10"/>
  <c r="AK152" i="10"/>
  <c r="AJ152" i="10"/>
  <c r="AI152" i="10"/>
  <c r="AH152" i="10"/>
  <c r="AG152" i="10"/>
  <c r="AF152" i="10"/>
  <c r="AE152" i="10"/>
  <c r="AD152" i="10"/>
  <c r="AC152" i="10"/>
  <c r="AB152" i="10"/>
  <c r="AA152" i="10"/>
  <c r="Z152" i="10"/>
  <c r="Y152" i="10"/>
  <c r="X152" i="10"/>
  <c r="W152" i="10"/>
  <c r="V152" i="10"/>
  <c r="U152" i="10"/>
  <c r="T152" i="10"/>
  <c r="S152" i="10"/>
  <c r="R152" i="10"/>
  <c r="Q152" i="10"/>
  <c r="P152" i="10"/>
  <c r="O152" i="10"/>
  <c r="N152" i="10"/>
  <c r="M152" i="10"/>
  <c r="L152" i="10"/>
  <c r="K152" i="10"/>
  <c r="J152" i="10"/>
  <c r="I152" i="10"/>
  <c r="H152" i="10"/>
  <c r="G152" i="10"/>
  <c r="F152" i="10"/>
  <c r="E152" i="10"/>
  <c r="D152" i="10"/>
  <c r="C152" i="10"/>
  <c r="AS151" i="10"/>
  <c r="AR151" i="10"/>
  <c r="AQ151" i="10"/>
  <c r="AP151" i="10"/>
  <c r="AO151" i="10"/>
  <c r="AN151" i="10"/>
  <c r="AM151" i="10"/>
  <c r="AL151" i="10"/>
  <c r="AK151" i="10"/>
  <c r="AJ151" i="10"/>
  <c r="AI151" i="10"/>
  <c r="AH151" i="10"/>
  <c r="AG151" i="10"/>
  <c r="AF151" i="10"/>
  <c r="AE151" i="10"/>
  <c r="AD151" i="10"/>
  <c r="AC151" i="10"/>
  <c r="AB151" i="10"/>
  <c r="AA151" i="10"/>
  <c r="Z151" i="10"/>
  <c r="Y151" i="10"/>
  <c r="X151" i="10"/>
  <c r="W151" i="10"/>
  <c r="V151" i="10"/>
  <c r="U151" i="10"/>
  <c r="T151" i="10"/>
  <c r="S151" i="10"/>
  <c r="R151" i="10"/>
  <c r="Q151" i="10"/>
  <c r="P151" i="10"/>
  <c r="O151" i="10"/>
  <c r="N151" i="10"/>
  <c r="M151" i="10"/>
  <c r="L151" i="10"/>
  <c r="K151" i="10"/>
  <c r="J151" i="10"/>
  <c r="I151" i="10"/>
  <c r="H151" i="10"/>
  <c r="G151" i="10"/>
  <c r="F151" i="10"/>
  <c r="E151" i="10"/>
  <c r="D151" i="10"/>
  <c r="C151" i="10"/>
  <c r="AS150" i="10"/>
  <c r="AR150" i="10"/>
  <c r="AQ150" i="10"/>
  <c r="AP150" i="10"/>
  <c r="AO150" i="10"/>
  <c r="AN150" i="10"/>
  <c r="AM150" i="10"/>
  <c r="AL150" i="10"/>
  <c r="AK150" i="10"/>
  <c r="AJ150" i="10"/>
  <c r="AI150" i="10"/>
  <c r="AH150" i="10"/>
  <c r="AG150" i="10"/>
  <c r="AF150" i="10"/>
  <c r="AE150" i="10"/>
  <c r="AD150" i="10"/>
  <c r="AC150" i="10"/>
  <c r="AB150" i="10"/>
  <c r="AA150" i="10"/>
  <c r="Z150" i="10"/>
  <c r="Y150" i="10"/>
  <c r="X150" i="10"/>
  <c r="W150" i="10"/>
  <c r="V150" i="10"/>
  <c r="U150" i="10"/>
  <c r="T150" i="10"/>
  <c r="S150" i="10"/>
  <c r="R150" i="10"/>
  <c r="Q150" i="10"/>
  <c r="P150" i="10"/>
  <c r="O150" i="10"/>
  <c r="N150" i="10"/>
  <c r="M150" i="10"/>
  <c r="L150" i="10"/>
  <c r="K150" i="10"/>
  <c r="J150" i="10"/>
  <c r="I150" i="10"/>
  <c r="H150" i="10"/>
  <c r="G150" i="10"/>
  <c r="F150" i="10"/>
  <c r="E150" i="10"/>
  <c r="D150" i="10"/>
  <c r="C150" i="10"/>
  <c r="AS149" i="10"/>
  <c r="AR149" i="10"/>
  <c r="AQ149" i="10"/>
  <c r="AP149" i="10"/>
  <c r="AO149" i="10"/>
  <c r="AN149" i="10"/>
  <c r="AM149" i="10"/>
  <c r="AL149" i="10"/>
  <c r="AK149" i="10"/>
  <c r="AJ149" i="10"/>
  <c r="AI149" i="10"/>
  <c r="AH149" i="10"/>
  <c r="AG149" i="10"/>
  <c r="AF149" i="10"/>
  <c r="AE149" i="10"/>
  <c r="AD149" i="10"/>
  <c r="AC149" i="10"/>
  <c r="AB149" i="10"/>
  <c r="AA149" i="10"/>
  <c r="Z149" i="10"/>
  <c r="Y149" i="10"/>
  <c r="X149" i="10"/>
  <c r="W149" i="10"/>
  <c r="V149" i="10"/>
  <c r="U149" i="10"/>
  <c r="T149" i="10"/>
  <c r="S149" i="10"/>
  <c r="R149" i="10"/>
  <c r="Q149" i="10"/>
  <c r="P149" i="10"/>
  <c r="O149" i="10"/>
  <c r="N149" i="10"/>
  <c r="M149" i="10"/>
  <c r="L149" i="10"/>
  <c r="K149" i="10"/>
  <c r="J149" i="10"/>
  <c r="I149" i="10"/>
  <c r="H149" i="10"/>
  <c r="G149" i="10"/>
  <c r="F149" i="10"/>
  <c r="E149" i="10"/>
  <c r="D149" i="10"/>
  <c r="C149" i="10"/>
  <c r="AS148" i="10"/>
  <c r="AR148" i="10"/>
  <c r="AQ148" i="10"/>
  <c r="AP148" i="10"/>
  <c r="AO148" i="10"/>
  <c r="AN148" i="10"/>
  <c r="AM148" i="10"/>
  <c r="AL148" i="10"/>
  <c r="AK148" i="10"/>
  <c r="AJ148" i="10"/>
  <c r="AI148" i="10"/>
  <c r="AH148" i="10"/>
  <c r="AG148" i="10"/>
  <c r="AF148" i="10"/>
  <c r="AE148" i="10"/>
  <c r="AD148" i="10"/>
  <c r="AC148" i="10"/>
  <c r="AB148" i="10"/>
  <c r="AA148" i="10"/>
  <c r="Z148" i="10"/>
  <c r="Y148" i="10"/>
  <c r="X148" i="10"/>
  <c r="W148" i="10"/>
  <c r="V148" i="10"/>
  <c r="U148" i="10"/>
  <c r="T148" i="10"/>
  <c r="S148" i="10"/>
  <c r="R148" i="10"/>
  <c r="Q148" i="10"/>
  <c r="P148" i="10"/>
  <c r="O148" i="10"/>
  <c r="N148" i="10"/>
  <c r="M148" i="10"/>
  <c r="L148" i="10"/>
  <c r="K148" i="10"/>
  <c r="J148" i="10"/>
  <c r="I148" i="10"/>
  <c r="H148" i="10"/>
  <c r="G148" i="10"/>
  <c r="F148" i="10"/>
  <c r="E148" i="10"/>
  <c r="D148" i="10"/>
  <c r="C148" i="10"/>
  <c r="AS147" i="10"/>
  <c r="AR147" i="10"/>
  <c r="AQ147" i="10"/>
  <c r="AP147" i="10"/>
  <c r="AO147" i="10"/>
  <c r="AN147" i="10"/>
  <c r="AM147" i="10"/>
  <c r="AL147" i="10"/>
  <c r="AK147" i="10"/>
  <c r="AJ147" i="10"/>
  <c r="AI147" i="10"/>
  <c r="AH147" i="10"/>
  <c r="AG147" i="10"/>
  <c r="AF147" i="10"/>
  <c r="AE147" i="10"/>
  <c r="AD147" i="10"/>
  <c r="AC147" i="10"/>
  <c r="AB147" i="10"/>
  <c r="AA147" i="10"/>
  <c r="Z147" i="10"/>
  <c r="Y147" i="10"/>
  <c r="X147" i="10"/>
  <c r="W147" i="10"/>
  <c r="V147" i="10"/>
  <c r="U147" i="10"/>
  <c r="T147" i="10"/>
  <c r="S147" i="10"/>
  <c r="R147" i="10"/>
  <c r="Q147" i="10"/>
  <c r="P147" i="10"/>
  <c r="O147" i="10"/>
  <c r="N147" i="10"/>
  <c r="M147" i="10"/>
  <c r="L147" i="10"/>
  <c r="K147" i="10"/>
  <c r="J147" i="10"/>
  <c r="I147" i="10"/>
  <c r="H147" i="10"/>
  <c r="G147" i="10"/>
  <c r="F147" i="10"/>
  <c r="E147" i="10"/>
  <c r="D147" i="10"/>
  <c r="C147" i="10"/>
  <c r="AS146" i="10"/>
  <c r="AR146" i="10"/>
  <c r="AQ146" i="10"/>
  <c r="AP146" i="10"/>
  <c r="AO146" i="10"/>
  <c r="AN146" i="10"/>
  <c r="AM146" i="10"/>
  <c r="AL146" i="10"/>
  <c r="AK146" i="10"/>
  <c r="AJ146" i="10"/>
  <c r="AI146" i="10"/>
  <c r="AH146" i="10"/>
  <c r="AG146" i="10"/>
  <c r="AF146" i="10"/>
  <c r="AE146" i="10"/>
  <c r="AD146" i="10"/>
  <c r="AC146" i="10"/>
  <c r="AB146" i="10"/>
  <c r="AA146" i="10"/>
  <c r="Z146" i="10"/>
  <c r="Y146" i="10"/>
  <c r="X146" i="10"/>
  <c r="W146" i="10"/>
  <c r="V146" i="10"/>
  <c r="U146" i="10"/>
  <c r="T146" i="10"/>
  <c r="S146" i="10"/>
  <c r="R146" i="10"/>
  <c r="Q146" i="10"/>
  <c r="P146" i="10"/>
  <c r="O146" i="10"/>
  <c r="N146" i="10"/>
  <c r="M146" i="10"/>
  <c r="L146" i="10"/>
  <c r="K146" i="10"/>
  <c r="J146" i="10"/>
  <c r="I146" i="10"/>
  <c r="H146" i="10"/>
  <c r="G146" i="10"/>
  <c r="F146" i="10"/>
  <c r="E146" i="10"/>
  <c r="D146" i="10"/>
  <c r="C146" i="10"/>
  <c r="AS145" i="10"/>
  <c r="AR145" i="10"/>
  <c r="AQ145" i="10"/>
  <c r="AP145" i="10"/>
  <c r="AO145" i="10"/>
  <c r="AN145" i="10"/>
  <c r="AM145" i="10"/>
  <c r="AL145" i="10"/>
  <c r="AK145" i="10"/>
  <c r="AJ145" i="10"/>
  <c r="AI145" i="10"/>
  <c r="AH145" i="10"/>
  <c r="AG145" i="10"/>
  <c r="AF145" i="10"/>
  <c r="AE145" i="10"/>
  <c r="AD145" i="10"/>
  <c r="AC145" i="10"/>
  <c r="AB145" i="10"/>
  <c r="AA145" i="10"/>
  <c r="Z145" i="10"/>
  <c r="Y145" i="10"/>
  <c r="X145" i="10"/>
  <c r="W145" i="10"/>
  <c r="V145" i="10"/>
  <c r="U145" i="10"/>
  <c r="T145" i="10"/>
  <c r="S145" i="10"/>
  <c r="R145" i="10"/>
  <c r="Q145" i="10"/>
  <c r="P145" i="10"/>
  <c r="O145" i="10"/>
  <c r="N145" i="10"/>
  <c r="M145" i="10"/>
  <c r="L145" i="10"/>
  <c r="K145" i="10"/>
  <c r="J145" i="10"/>
  <c r="I145" i="10"/>
  <c r="H145" i="10"/>
  <c r="G145" i="10"/>
  <c r="F145" i="10"/>
  <c r="E145" i="10"/>
  <c r="D145" i="10"/>
  <c r="C145" i="10"/>
  <c r="AS144" i="10"/>
  <c r="AR144" i="10"/>
  <c r="AQ144" i="10"/>
  <c r="AP144" i="10"/>
  <c r="AO144" i="10"/>
  <c r="AN144" i="10"/>
  <c r="AM144" i="10"/>
  <c r="AL144" i="10"/>
  <c r="AK144" i="10"/>
  <c r="AJ144" i="10"/>
  <c r="AI144" i="10"/>
  <c r="AH144" i="10"/>
  <c r="AG144" i="10"/>
  <c r="AF144" i="10"/>
  <c r="AE144" i="10"/>
  <c r="AD144" i="10"/>
  <c r="AC144" i="10"/>
  <c r="AB144" i="10"/>
  <c r="AA144" i="10"/>
  <c r="Z144" i="10"/>
  <c r="Y144" i="10"/>
  <c r="X144" i="10"/>
  <c r="W144" i="10"/>
  <c r="V144" i="10"/>
  <c r="U144" i="10"/>
  <c r="T144" i="10"/>
  <c r="S144" i="10"/>
  <c r="R144" i="10"/>
  <c r="Q144" i="10"/>
  <c r="P144" i="10"/>
  <c r="O144" i="10"/>
  <c r="N144" i="10"/>
  <c r="M144" i="10"/>
  <c r="L144" i="10"/>
  <c r="K144" i="10"/>
  <c r="J144" i="10"/>
  <c r="I144" i="10"/>
  <c r="H144" i="10"/>
  <c r="G144" i="10"/>
  <c r="F144" i="10"/>
  <c r="E144" i="10"/>
  <c r="D144" i="10"/>
  <c r="C144" i="10"/>
  <c r="AS143" i="10"/>
  <c r="AR143" i="10"/>
  <c r="AQ143" i="10"/>
  <c r="AP143" i="10"/>
  <c r="AO143" i="10"/>
  <c r="AN143" i="10"/>
  <c r="AM143" i="10"/>
  <c r="AL143" i="10"/>
  <c r="AK143" i="10"/>
  <c r="AJ143" i="10"/>
  <c r="AI143" i="10"/>
  <c r="AH143" i="10"/>
  <c r="AG143" i="10"/>
  <c r="AF143" i="10"/>
  <c r="AE143" i="10"/>
  <c r="AD143" i="10"/>
  <c r="AC143" i="10"/>
  <c r="AB143" i="10"/>
  <c r="AA143" i="10"/>
  <c r="Z143" i="10"/>
  <c r="Y143" i="10"/>
  <c r="X143" i="10"/>
  <c r="W143" i="10"/>
  <c r="V143" i="10"/>
  <c r="U143" i="10"/>
  <c r="T143" i="10"/>
  <c r="S143" i="10"/>
  <c r="R143" i="10"/>
  <c r="Q143" i="10"/>
  <c r="P143" i="10"/>
  <c r="O143" i="10"/>
  <c r="N143" i="10"/>
  <c r="M143" i="10"/>
  <c r="L143" i="10"/>
  <c r="K143" i="10"/>
  <c r="J143" i="10"/>
  <c r="I143" i="10"/>
  <c r="H143" i="10"/>
  <c r="G143" i="10"/>
  <c r="F143" i="10"/>
  <c r="E143" i="10"/>
  <c r="D143" i="10"/>
  <c r="C143" i="10"/>
  <c r="AS142" i="10"/>
  <c r="AR142" i="10"/>
  <c r="AQ142" i="10"/>
  <c r="AP142" i="10"/>
  <c r="AO142" i="10"/>
  <c r="AN142" i="10"/>
  <c r="AM142" i="10"/>
  <c r="AL142" i="10"/>
  <c r="AK142" i="10"/>
  <c r="AJ142" i="10"/>
  <c r="AI142" i="10"/>
  <c r="AH142" i="10"/>
  <c r="AG142" i="10"/>
  <c r="AF142" i="10"/>
  <c r="AE142" i="10"/>
  <c r="AD142" i="10"/>
  <c r="AC142" i="10"/>
  <c r="AB142" i="10"/>
  <c r="AA142" i="10"/>
  <c r="Z142" i="10"/>
  <c r="Y142" i="10"/>
  <c r="X142" i="10"/>
  <c r="W142" i="10"/>
  <c r="V142" i="10"/>
  <c r="U142" i="10"/>
  <c r="T142" i="10"/>
  <c r="S142" i="10"/>
  <c r="R142" i="10"/>
  <c r="Q142" i="10"/>
  <c r="P142" i="10"/>
  <c r="O142" i="10"/>
  <c r="N142" i="10"/>
  <c r="M142" i="10"/>
  <c r="L142" i="10"/>
  <c r="K142" i="10"/>
  <c r="J142" i="10"/>
  <c r="I142" i="10"/>
  <c r="H142" i="10"/>
  <c r="G142" i="10"/>
  <c r="F142" i="10"/>
  <c r="E142" i="10"/>
  <c r="D142" i="10"/>
  <c r="C142" i="10"/>
  <c r="AS141" i="10"/>
  <c r="AR141" i="10"/>
  <c r="AQ141" i="10"/>
  <c r="AP141" i="10"/>
  <c r="AO141" i="10"/>
  <c r="AN141" i="10"/>
  <c r="AM141" i="10"/>
  <c r="AL141" i="10"/>
  <c r="AK141" i="10"/>
  <c r="AJ141" i="10"/>
  <c r="AI141" i="10"/>
  <c r="AH141" i="10"/>
  <c r="AG141" i="10"/>
  <c r="AF141" i="10"/>
  <c r="AE141" i="10"/>
  <c r="AD141" i="10"/>
  <c r="AC141" i="10"/>
  <c r="AB141" i="10"/>
  <c r="AA141" i="10"/>
  <c r="Z141" i="10"/>
  <c r="Y141" i="10"/>
  <c r="X141" i="10"/>
  <c r="W141" i="10"/>
  <c r="V141" i="10"/>
  <c r="U141" i="10"/>
  <c r="T141" i="10"/>
  <c r="S141" i="10"/>
  <c r="R141" i="10"/>
  <c r="Q141" i="10"/>
  <c r="P141" i="10"/>
  <c r="O141" i="10"/>
  <c r="N141" i="10"/>
  <c r="M141" i="10"/>
  <c r="L141" i="10"/>
  <c r="K141" i="10"/>
  <c r="J141" i="10"/>
  <c r="I141" i="10"/>
  <c r="H141" i="10"/>
  <c r="G141" i="10"/>
  <c r="F141" i="10"/>
  <c r="E141" i="10"/>
  <c r="D141" i="10"/>
  <c r="C141" i="10"/>
  <c r="AS140" i="10"/>
  <c r="AR140" i="10"/>
  <c r="AQ140" i="10"/>
  <c r="AP140" i="10"/>
  <c r="AO140" i="10"/>
  <c r="AN140" i="10"/>
  <c r="AM140" i="10"/>
  <c r="AL140" i="10"/>
  <c r="AK140" i="10"/>
  <c r="AJ140" i="10"/>
  <c r="AI140" i="10"/>
  <c r="AH140" i="10"/>
  <c r="AG140" i="10"/>
  <c r="AF140" i="10"/>
  <c r="AE140" i="10"/>
  <c r="AD140" i="10"/>
  <c r="AC140" i="10"/>
  <c r="AB140" i="10"/>
  <c r="AA140" i="10"/>
  <c r="Z140" i="10"/>
  <c r="Y140" i="10"/>
  <c r="X140" i="10"/>
  <c r="W140" i="10"/>
  <c r="V140" i="10"/>
  <c r="U140" i="10"/>
  <c r="T140" i="10"/>
  <c r="S140" i="10"/>
  <c r="R140" i="10"/>
  <c r="Q140" i="10"/>
  <c r="P140" i="10"/>
  <c r="O140" i="10"/>
  <c r="N140" i="10"/>
  <c r="M140" i="10"/>
  <c r="L140" i="10"/>
  <c r="K140" i="10"/>
  <c r="J140" i="10"/>
  <c r="I140" i="10"/>
  <c r="H140" i="10"/>
  <c r="G140" i="10"/>
  <c r="F140" i="10"/>
  <c r="E140" i="10"/>
  <c r="D140" i="10"/>
  <c r="C140" i="10"/>
  <c r="AS139" i="10"/>
  <c r="AR139" i="10"/>
  <c r="AQ139" i="10"/>
  <c r="AP139" i="10"/>
  <c r="AO139" i="10"/>
  <c r="AN139" i="10"/>
  <c r="AM139" i="10"/>
  <c r="AL139" i="10"/>
  <c r="AK139" i="10"/>
  <c r="AJ139" i="10"/>
  <c r="AI139" i="10"/>
  <c r="AH139" i="10"/>
  <c r="AG139" i="10"/>
  <c r="AF139" i="10"/>
  <c r="AE139" i="10"/>
  <c r="AD139" i="10"/>
  <c r="AC139" i="10"/>
  <c r="AB139" i="10"/>
  <c r="AA139" i="10"/>
  <c r="Z139" i="10"/>
  <c r="Y139" i="10"/>
  <c r="X139" i="10"/>
  <c r="W139" i="10"/>
  <c r="V139" i="10"/>
  <c r="U139" i="10"/>
  <c r="T139" i="10"/>
  <c r="S139" i="10"/>
  <c r="R139" i="10"/>
  <c r="Q139" i="10"/>
  <c r="P139" i="10"/>
  <c r="O139" i="10"/>
  <c r="N139" i="10"/>
  <c r="M139" i="10"/>
  <c r="L139" i="10"/>
  <c r="K139" i="10"/>
  <c r="J139" i="10"/>
  <c r="I139" i="10"/>
  <c r="H139" i="10"/>
  <c r="G139" i="10"/>
  <c r="F139" i="10"/>
  <c r="E139" i="10"/>
  <c r="D139" i="10"/>
  <c r="C139" i="10"/>
  <c r="AS138" i="10"/>
  <c r="AR138" i="10"/>
  <c r="AQ138" i="10"/>
  <c r="AP138" i="10"/>
  <c r="AO138" i="10"/>
  <c r="AN138" i="10"/>
  <c r="AM138" i="10"/>
  <c r="AL138" i="10"/>
  <c r="AK138" i="10"/>
  <c r="AJ138" i="10"/>
  <c r="AI138" i="10"/>
  <c r="AH138" i="10"/>
  <c r="AG138" i="10"/>
  <c r="AF138" i="10"/>
  <c r="AE138" i="10"/>
  <c r="AD138" i="10"/>
  <c r="AC138" i="10"/>
  <c r="AB138" i="10"/>
  <c r="AA138" i="10"/>
  <c r="Z138" i="10"/>
  <c r="Y138" i="10"/>
  <c r="X138" i="10"/>
  <c r="W138" i="10"/>
  <c r="V138" i="10"/>
  <c r="U138" i="10"/>
  <c r="T138" i="10"/>
  <c r="S138" i="10"/>
  <c r="R138" i="10"/>
  <c r="Q138" i="10"/>
  <c r="P138" i="10"/>
  <c r="O138" i="10"/>
  <c r="N138" i="10"/>
  <c r="M138" i="10"/>
  <c r="L138" i="10"/>
  <c r="K138" i="10"/>
  <c r="J138" i="10"/>
  <c r="I138" i="10"/>
  <c r="H138" i="10"/>
  <c r="G138" i="10"/>
  <c r="F138" i="10"/>
  <c r="E138" i="10"/>
  <c r="D138" i="10"/>
  <c r="C138" i="10"/>
  <c r="AS137" i="10"/>
  <c r="AR137" i="10"/>
  <c r="AQ137" i="10"/>
  <c r="AP137" i="10"/>
  <c r="AO137" i="10"/>
  <c r="AN137" i="10"/>
  <c r="AM137" i="10"/>
  <c r="AL137" i="10"/>
  <c r="AK137" i="10"/>
  <c r="AJ137" i="10"/>
  <c r="AI137" i="10"/>
  <c r="AH137" i="10"/>
  <c r="AG137" i="10"/>
  <c r="AF137" i="10"/>
  <c r="AE137" i="10"/>
  <c r="AD137" i="10"/>
  <c r="AC137" i="10"/>
  <c r="AB137" i="10"/>
  <c r="AA137" i="10"/>
  <c r="Z137" i="10"/>
  <c r="Y137" i="10"/>
  <c r="X137" i="10"/>
  <c r="W137" i="10"/>
  <c r="V137" i="10"/>
  <c r="U137" i="10"/>
  <c r="T137" i="10"/>
  <c r="S137" i="10"/>
  <c r="R137" i="10"/>
  <c r="Q137" i="10"/>
  <c r="P137" i="10"/>
  <c r="O137" i="10"/>
  <c r="N137" i="10"/>
  <c r="M137" i="10"/>
  <c r="L137" i="10"/>
  <c r="K137" i="10"/>
  <c r="J137" i="10"/>
  <c r="I137" i="10"/>
  <c r="H137" i="10"/>
  <c r="G137" i="10"/>
  <c r="F137" i="10"/>
  <c r="E137" i="10"/>
  <c r="D137" i="10"/>
  <c r="C137" i="10"/>
  <c r="AS136" i="10"/>
  <c r="AR136" i="10"/>
  <c r="AQ136" i="10"/>
  <c r="AP136" i="10"/>
  <c r="AO136" i="10"/>
  <c r="AN136" i="10"/>
  <c r="AM136" i="10"/>
  <c r="AL136" i="10"/>
  <c r="AK136" i="10"/>
  <c r="AJ136" i="10"/>
  <c r="AI136" i="10"/>
  <c r="AH136" i="10"/>
  <c r="AG136" i="10"/>
  <c r="AF136" i="10"/>
  <c r="AE136" i="10"/>
  <c r="AD136" i="10"/>
  <c r="AC136" i="10"/>
  <c r="AB136" i="10"/>
  <c r="AA136" i="10"/>
  <c r="Z136" i="10"/>
  <c r="Y136" i="10"/>
  <c r="X136" i="10"/>
  <c r="W136" i="10"/>
  <c r="V136" i="10"/>
  <c r="U136" i="10"/>
  <c r="T136" i="10"/>
  <c r="S136" i="10"/>
  <c r="R136" i="10"/>
  <c r="Q136" i="10"/>
  <c r="P136" i="10"/>
  <c r="O136" i="10"/>
  <c r="N136" i="10"/>
  <c r="M136" i="10"/>
  <c r="L136" i="10"/>
  <c r="K136" i="10"/>
  <c r="J136" i="10"/>
  <c r="I136" i="10"/>
  <c r="H136" i="10"/>
  <c r="G136" i="10"/>
  <c r="F136" i="10"/>
  <c r="E136" i="10"/>
  <c r="D136" i="10"/>
  <c r="C136" i="10"/>
  <c r="AS135" i="10"/>
  <c r="AR135" i="10"/>
  <c r="AQ135" i="10"/>
  <c r="AP135" i="10"/>
  <c r="AO135" i="10"/>
  <c r="AN135" i="10"/>
  <c r="AM135" i="10"/>
  <c r="AL135" i="10"/>
  <c r="AK135" i="10"/>
  <c r="AJ135" i="10"/>
  <c r="AI135" i="10"/>
  <c r="AH135" i="10"/>
  <c r="AG135" i="10"/>
  <c r="AF135" i="10"/>
  <c r="AE135" i="10"/>
  <c r="AD135" i="10"/>
  <c r="AC135" i="10"/>
  <c r="AB135" i="10"/>
  <c r="AA135" i="10"/>
  <c r="Z135" i="10"/>
  <c r="Y135" i="10"/>
  <c r="X135" i="10"/>
  <c r="W135" i="10"/>
  <c r="V135" i="10"/>
  <c r="U135" i="10"/>
  <c r="T135" i="10"/>
  <c r="S135" i="10"/>
  <c r="R135" i="10"/>
  <c r="Q135" i="10"/>
  <c r="P135" i="10"/>
  <c r="O135" i="10"/>
  <c r="N135" i="10"/>
  <c r="M135" i="10"/>
  <c r="L135" i="10"/>
  <c r="K135" i="10"/>
  <c r="J135" i="10"/>
  <c r="I135" i="10"/>
  <c r="H135" i="10"/>
  <c r="G135" i="10"/>
  <c r="F135" i="10"/>
  <c r="E135" i="10"/>
  <c r="D135" i="10"/>
  <c r="C135" i="10"/>
  <c r="AS134" i="10"/>
  <c r="AR134" i="10"/>
  <c r="AQ134" i="10"/>
  <c r="AP134" i="10"/>
  <c r="AO134" i="10"/>
  <c r="AN134" i="10"/>
  <c r="AM134" i="10"/>
  <c r="AL134" i="10"/>
  <c r="AK134" i="10"/>
  <c r="AJ134" i="10"/>
  <c r="AI134" i="10"/>
  <c r="AH134" i="10"/>
  <c r="AG134" i="10"/>
  <c r="AF134" i="10"/>
  <c r="AE134" i="10"/>
  <c r="AD134" i="10"/>
  <c r="AC134" i="10"/>
  <c r="AB134" i="10"/>
  <c r="AA134" i="10"/>
  <c r="Z134" i="10"/>
  <c r="Y134" i="10"/>
  <c r="X134" i="10"/>
  <c r="W134" i="10"/>
  <c r="V134" i="10"/>
  <c r="U134" i="10"/>
  <c r="T134" i="10"/>
  <c r="S134" i="10"/>
  <c r="R134" i="10"/>
  <c r="Q134" i="10"/>
  <c r="P134" i="10"/>
  <c r="O134" i="10"/>
  <c r="N134" i="10"/>
  <c r="M134" i="10"/>
  <c r="L134" i="10"/>
  <c r="K134" i="10"/>
  <c r="J134" i="10"/>
  <c r="I134" i="10"/>
  <c r="H134" i="10"/>
  <c r="G134" i="10"/>
  <c r="F134" i="10"/>
  <c r="E134" i="10"/>
  <c r="D134" i="10"/>
  <c r="C134" i="10"/>
  <c r="AS133" i="10"/>
  <c r="AR133" i="10"/>
  <c r="AQ133" i="10"/>
  <c r="AP133" i="10"/>
  <c r="AO133" i="10"/>
  <c r="AN133" i="10"/>
  <c r="AM133" i="10"/>
  <c r="AL133" i="10"/>
  <c r="AK133" i="10"/>
  <c r="AJ133" i="10"/>
  <c r="AI133" i="10"/>
  <c r="AH133" i="10"/>
  <c r="AG133" i="10"/>
  <c r="AF133" i="10"/>
  <c r="AE133" i="10"/>
  <c r="AD133" i="10"/>
  <c r="AC133" i="10"/>
  <c r="AB133" i="10"/>
  <c r="AA133" i="10"/>
  <c r="Z133" i="10"/>
  <c r="Y133" i="10"/>
  <c r="X133" i="10"/>
  <c r="W133" i="10"/>
  <c r="V133" i="10"/>
  <c r="U133" i="10"/>
  <c r="T133" i="10"/>
  <c r="S133" i="10"/>
  <c r="R133" i="10"/>
  <c r="Q133" i="10"/>
  <c r="P133" i="10"/>
  <c r="O133" i="10"/>
  <c r="N133" i="10"/>
  <c r="M133" i="10"/>
  <c r="L133" i="10"/>
  <c r="K133" i="10"/>
  <c r="J133" i="10"/>
  <c r="I133" i="10"/>
  <c r="H133" i="10"/>
  <c r="G133" i="10"/>
  <c r="F133" i="10"/>
  <c r="E133" i="10"/>
  <c r="D133" i="10"/>
  <c r="C133" i="10"/>
  <c r="AS132" i="10"/>
  <c r="AR132" i="10"/>
  <c r="AQ132" i="10"/>
  <c r="AP132" i="10"/>
  <c r="AO132" i="10"/>
  <c r="AN132" i="10"/>
  <c r="AM132" i="10"/>
  <c r="AL132" i="10"/>
  <c r="AK132" i="10"/>
  <c r="AJ132" i="10"/>
  <c r="AI132" i="10"/>
  <c r="AH132" i="10"/>
  <c r="AG132" i="10"/>
  <c r="AF132" i="10"/>
  <c r="AE132" i="10"/>
  <c r="AD132" i="10"/>
  <c r="AC132" i="10"/>
  <c r="AB132" i="10"/>
  <c r="AA132" i="10"/>
  <c r="Z132" i="10"/>
  <c r="Y132" i="10"/>
  <c r="X132" i="10"/>
  <c r="W132" i="10"/>
  <c r="V132" i="10"/>
  <c r="U132" i="10"/>
  <c r="T132" i="10"/>
  <c r="S132" i="10"/>
  <c r="R132" i="10"/>
  <c r="Q132" i="10"/>
  <c r="P132" i="10"/>
  <c r="O132" i="10"/>
  <c r="N132" i="10"/>
  <c r="M132" i="10"/>
  <c r="L132" i="10"/>
  <c r="K132" i="10"/>
  <c r="J132" i="10"/>
  <c r="I132" i="10"/>
  <c r="H132" i="10"/>
  <c r="G132" i="10"/>
  <c r="F132" i="10"/>
  <c r="E132" i="10"/>
  <c r="D132" i="10"/>
  <c r="C132" i="10"/>
  <c r="AS131" i="10"/>
  <c r="AR131" i="10"/>
  <c r="AQ131" i="10"/>
  <c r="AP131" i="10"/>
  <c r="AO131" i="10"/>
  <c r="AN131" i="10"/>
  <c r="AM131" i="10"/>
  <c r="AL131" i="10"/>
  <c r="AK131" i="10"/>
  <c r="AJ131" i="10"/>
  <c r="AI131" i="10"/>
  <c r="AH131" i="10"/>
  <c r="AG131" i="10"/>
  <c r="AF131" i="10"/>
  <c r="AE131" i="10"/>
  <c r="AD131" i="10"/>
  <c r="AC131" i="10"/>
  <c r="AB131" i="10"/>
  <c r="AA131" i="10"/>
  <c r="Z131" i="10"/>
  <c r="Y131" i="10"/>
  <c r="X131" i="10"/>
  <c r="W131" i="10"/>
  <c r="V131" i="10"/>
  <c r="U131" i="10"/>
  <c r="T131" i="10"/>
  <c r="S131" i="10"/>
  <c r="R131" i="10"/>
  <c r="Q131" i="10"/>
  <c r="P131" i="10"/>
  <c r="O131" i="10"/>
  <c r="N131" i="10"/>
  <c r="M131" i="10"/>
  <c r="L131" i="10"/>
  <c r="K131" i="10"/>
  <c r="J131" i="10"/>
  <c r="I131" i="10"/>
  <c r="H131" i="10"/>
  <c r="G131" i="10"/>
  <c r="F131" i="10"/>
  <c r="E131" i="10"/>
  <c r="D131" i="10"/>
  <c r="C131" i="10"/>
  <c r="AS130" i="10"/>
  <c r="AR130" i="10"/>
  <c r="AQ130" i="10"/>
  <c r="AP130" i="10"/>
  <c r="AO130" i="10"/>
  <c r="AN130" i="10"/>
  <c r="AM130" i="10"/>
  <c r="AL130" i="10"/>
  <c r="AK130" i="10"/>
  <c r="AJ130" i="10"/>
  <c r="AI130" i="10"/>
  <c r="AH130" i="10"/>
  <c r="AG130" i="10"/>
  <c r="AF130" i="10"/>
  <c r="AE130" i="10"/>
  <c r="AD130" i="10"/>
  <c r="AC130" i="10"/>
  <c r="AB130" i="10"/>
  <c r="AA130" i="10"/>
  <c r="Z130" i="10"/>
  <c r="Y130" i="10"/>
  <c r="X130" i="10"/>
  <c r="W130" i="10"/>
  <c r="V130" i="10"/>
  <c r="U130" i="10"/>
  <c r="T130" i="10"/>
  <c r="S130" i="10"/>
  <c r="R130" i="10"/>
  <c r="Q130" i="10"/>
  <c r="P130" i="10"/>
  <c r="O130" i="10"/>
  <c r="N130" i="10"/>
  <c r="M130" i="10"/>
  <c r="L130" i="10"/>
  <c r="K130" i="10"/>
  <c r="J130" i="10"/>
  <c r="I130" i="10"/>
  <c r="H130" i="10"/>
  <c r="G130" i="10"/>
  <c r="F130" i="10"/>
  <c r="E130" i="10"/>
  <c r="D130" i="10"/>
  <c r="C130" i="10"/>
  <c r="AS129" i="10"/>
  <c r="AR129" i="10"/>
  <c r="AQ129" i="10"/>
  <c r="AP129" i="10"/>
  <c r="AO129" i="10"/>
  <c r="AN129" i="10"/>
  <c r="AM129" i="10"/>
  <c r="AL129" i="10"/>
  <c r="AK129" i="10"/>
  <c r="AJ129" i="10"/>
  <c r="AI129" i="10"/>
  <c r="AH129" i="10"/>
  <c r="AG129" i="10"/>
  <c r="AF129" i="10"/>
  <c r="AE129" i="10"/>
  <c r="AD129" i="10"/>
  <c r="AC129" i="10"/>
  <c r="AB129" i="10"/>
  <c r="AA129" i="10"/>
  <c r="Z129" i="10"/>
  <c r="Y129" i="10"/>
  <c r="X129" i="10"/>
  <c r="W129" i="10"/>
  <c r="V129" i="10"/>
  <c r="U129" i="10"/>
  <c r="T129" i="10"/>
  <c r="S129" i="10"/>
  <c r="R129" i="10"/>
  <c r="Q129" i="10"/>
  <c r="P129" i="10"/>
  <c r="O129" i="10"/>
  <c r="N129" i="10"/>
  <c r="M129" i="10"/>
  <c r="L129" i="10"/>
  <c r="K129" i="10"/>
  <c r="J129" i="10"/>
  <c r="I129" i="10"/>
  <c r="H129" i="10"/>
  <c r="G129" i="10"/>
  <c r="F129" i="10"/>
  <c r="E129" i="10"/>
  <c r="D129" i="10"/>
  <c r="C129" i="10"/>
  <c r="AS128" i="10"/>
  <c r="AR128" i="10"/>
  <c r="AQ128" i="10"/>
  <c r="AP128" i="10"/>
  <c r="AO128" i="10"/>
  <c r="AN128" i="10"/>
  <c r="AM128" i="10"/>
  <c r="AL128" i="10"/>
  <c r="AK128" i="10"/>
  <c r="AJ128" i="10"/>
  <c r="AI128" i="10"/>
  <c r="AH128" i="10"/>
  <c r="AG128" i="10"/>
  <c r="AF128" i="10"/>
  <c r="AE128" i="10"/>
  <c r="AD128" i="10"/>
  <c r="AC128" i="10"/>
  <c r="AB128" i="10"/>
  <c r="AA128" i="10"/>
  <c r="Z128" i="10"/>
  <c r="Y128" i="10"/>
  <c r="X128" i="10"/>
  <c r="W128" i="10"/>
  <c r="V128" i="10"/>
  <c r="U128" i="10"/>
  <c r="T128" i="10"/>
  <c r="S128" i="10"/>
  <c r="R128" i="10"/>
  <c r="Q128" i="10"/>
  <c r="P128" i="10"/>
  <c r="O128" i="10"/>
  <c r="N128" i="10"/>
  <c r="M128" i="10"/>
  <c r="L128" i="10"/>
  <c r="K128" i="10"/>
  <c r="J128" i="10"/>
  <c r="I128" i="10"/>
  <c r="H128" i="10"/>
  <c r="G128" i="10"/>
  <c r="F128" i="10"/>
  <c r="E128" i="10"/>
  <c r="D128" i="10"/>
  <c r="C128" i="10"/>
  <c r="AS127" i="10"/>
  <c r="AR127" i="10"/>
  <c r="AQ127" i="10"/>
  <c r="AP127" i="10"/>
  <c r="AO127" i="10"/>
  <c r="AN127" i="10"/>
  <c r="AM127" i="10"/>
  <c r="AL127" i="10"/>
  <c r="AK127" i="10"/>
  <c r="AJ127" i="10"/>
  <c r="AI127" i="10"/>
  <c r="AH127" i="10"/>
  <c r="AG127" i="10"/>
  <c r="AF127" i="10"/>
  <c r="AE127" i="10"/>
  <c r="AD127" i="10"/>
  <c r="AC127" i="10"/>
  <c r="AB127" i="10"/>
  <c r="AA127" i="10"/>
  <c r="Z127" i="10"/>
  <c r="Y127" i="10"/>
  <c r="X127" i="10"/>
  <c r="W127" i="10"/>
  <c r="V127" i="10"/>
  <c r="U127" i="10"/>
  <c r="T127" i="10"/>
  <c r="S127" i="10"/>
  <c r="R127" i="10"/>
  <c r="Q127" i="10"/>
  <c r="P127" i="10"/>
  <c r="O127" i="10"/>
  <c r="N127" i="10"/>
  <c r="M127" i="10"/>
  <c r="L127" i="10"/>
  <c r="K127" i="10"/>
  <c r="J127" i="10"/>
  <c r="I127" i="10"/>
  <c r="H127" i="10"/>
  <c r="G127" i="10"/>
  <c r="F127" i="10"/>
  <c r="E127" i="10"/>
  <c r="D127" i="10"/>
  <c r="C127" i="10"/>
  <c r="AS126" i="10"/>
  <c r="AR126" i="10"/>
  <c r="AQ126" i="10"/>
  <c r="AP126" i="10"/>
  <c r="AO126" i="10"/>
  <c r="AN126" i="10"/>
  <c r="AM126" i="10"/>
  <c r="AL126" i="10"/>
  <c r="AK126" i="10"/>
  <c r="AJ126" i="10"/>
  <c r="AI126" i="10"/>
  <c r="AH126" i="10"/>
  <c r="AG126" i="10"/>
  <c r="AF126" i="10"/>
  <c r="AE126" i="10"/>
  <c r="AD126" i="10"/>
  <c r="AC126" i="10"/>
  <c r="AB126" i="10"/>
  <c r="AA126" i="10"/>
  <c r="Z126" i="10"/>
  <c r="Y126" i="10"/>
  <c r="X126" i="10"/>
  <c r="W126" i="10"/>
  <c r="V126" i="10"/>
  <c r="U126" i="10"/>
  <c r="T126" i="10"/>
  <c r="S126" i="10"/>
  <c r="R126" i="10"/>
  <c r="Q126" i="10"/>
  <c r="P126" i="10"/>
  <c r="O126" i="10"/>
  <c r="N126" i="10"/>
  <c r="M126" i="10"/>
  <c r="L126" i="10"/>
  <c r="K126" i="10"/>
  <c r="J126" i="10"/>
  <c r="I126" i="10"/>
  <c r="H126" i="10"/>
  <c r="G126" i="10"/>
  <c r="F126" i="10"/>
  <c r="E126" i="10"/>
  <c r="D126" i="10"/>
  <c r="C126" i="10"/>
  <c r="AS125" i="10"/>
  <c r="AR125" i="10"/>
  <c r="AQ125" i="10"/>
  <c r="AP125" i="10"/>
  <c r="AO125" i="10"/>
  <c r="AN125" i="10"/>
  <c r="AM125" i="10"/>
  <c r="AL125" i="10"/>
  <c r="AK125" i="10"/>
  <c r="AJ125" i="10"/>
  <c r="AI125" i="10"/>
  <c r="AH125" i="10"/>
  <c r="AG125" i="10"/>
  <c r="AF125" i="10"/>
  <c r="AE125" i="10"/>
  <c r="AD125" i="10"/>
  <c r="AC125" i="10"/>
  <c r="AB125" i="10"/>
  <c r="AA125" i="10"/>
  <c r="Z125" i="10"/>
  <c r="Y125" i="10"/>
  <c r="X125" i="10"/>
  <c r="W125" i="10"/>
  <c r="V125" i="10"/>
  <c r="U125" i="10"/>
  <c r="T125" i="10"/>
  <c r="S125" i="10"/>
  <c r="R125" i="10"/>
  <c r="Q125" i="10"/>
  <c r="P125" i="10"/>
  <c r="O125" i="10"/>
  <c r="N125" i="10"/>
  <c r="M125" i="10"/>
  <c r="L125" i="10"/>
  <c r="K125" i="10"/>
  <c r="J125" i="10"/>
  <c r="I125" i="10"/>
  <c r="H125" i="10"/>
  <c r="G125" i="10"/>
  <c r="F125" i="10"/>
  <c r="E125" i="10"/>
  <c r="D125" i="10"/>
  <c r="C125" i="10"/>
  <c r="AS124" i="10"/>
  <c r="AR124" i="10"/>
  <c r="AQ124" i="10"/>
  <c r="AP124" i="10"/>
  <c r="AO124" i="10"/>
  <c r="AN124" i="10"/>
  <c r="AM124" i="10"/>
  <c r="AL124" i="10"/>
  <c r="AK124" i="10"/>
  <c r="AJ124" i="10"/>
  <c r="AI124" i="10"/>
  <c r="AH124" i="10"/>
  <c r="AG124" i="10"/>
  <c r="AF124" i="10"/>
  <c r="AE124" i="10"/>
  <c r="AD124" i="10"/>
  <c r="AC124" i="10"/>
  <c r="AB124" i="10"/>
  <c r="AA124" i="10"/>
  <c r="Z124" i="10"/>
  <c r="Y124" i="10"/>
  <c r="X124" i="10"/>
  <c r="W124" i="10"/>
  <c r="V124" i="10"/>
  <c r="U124" i="10"/>
  <c r="T124" i="10"/>
  <c r="S124" i="10"/>
  <c r="R124" i="10"/>
  <c r="Q124" i="10"/>
  <c r="P124" i="10"/>
  <c r="O124" i="10"/>
  <c r="N124" i="10"/>
  <c r="M124" i="10"/>
  <c r="L124" i="10"/>
  <c r="K124" i="10"/>
  <c r="J124" i="10"/>
  <c r="I124" i="10"/>
  <c r="H124" i="10"/>
  <c r="G124" i="10"/>
  <c r="F124" i="10"/>
  <c r="E124" i="10"/>
  <c r="D124" i="10"/>
  <c r="C124" i="10"/>
  <c r="AS123" i="10"/>
  <c r="AR123" i="10"/>
  <c r="AQ123" i="10"/>
  <c r="AP123" i="10"/>
  <c r="AO123" i="10"/>
  <c r="AN123" i="10"/>
  <c r="AM123" i="10"/>
  <c r="AL123" i="10"/>
  <c r="AK123" i="10"/>
  <c r="AJ123" i="10"/>
  <c r="AI123" i="10"/>
  <c r="AH123" i="10"/>
  <c r="AG123" i="10"/>
  <c r="AF123" i="10"/>
  <c r="AE123" i="10"/>
  <c r="AD123" i="10"/>
  <c r="AC123" i="10"/>
  <c r="AB123" i="10"/>
  <c r="AA123" i="10"/>
  <c r="Z123" i="10"/>
  <c r="Y123" i="10"/>
  <c r="X123" i="10"/>
  <c r="W123" i="10"/>
  <c r="V123" i="10"/>
  <c r="U123" i="10"/>
  <c r="T123" i="10"/>
  <c r="S123" i="10"/>
  <c r="R123" i="10"/>
  <c r="Q123" i="10"/>
  <c r="P123" i="10"/>
  <c r="O123" i="10"/>
  <c r="N123" i="10"/>
  <c r="M123" i="10"/>
  <c r="L123" i="10"/>
  <c r="K123" i="10"/>
  <c r="J123" i="10"/>
  <c r="I123" i="10"/>
  <c r="H123" i="10"/>
  <c r="G123" i="10"/>
  <c r="F123" i="10"/>
  <c r="E123" i="10"/>
  <c r="D123" i="10"/>
  <c r="C123" i="10"/>
  <c r="AS122" i="10"/>
  <c r="AR122" i="10"/>
  <c r="AQ122" i="10"/>
  <c r="AP122" i="10"/>
  <c r="AO122" i="10"/>
  <c r="AN122" i="10"/>
  <c r="AM122" i="10"/>
  <c r="AL122" i="10"/>
  <c r="AK122" i="10"/>
  <c r="AJ122" i="10"/>
  <c r="AI122" i="10"/>
  <c r="AH122" i="10"/>
  <c r="AG122" i="10"/>
  <c r="AF122" i="10"/>
  <c r="AE122" i="10"/>
  <c r="AD122" i="10"/>
  <c r="AC122" i="10"/>
  <c r="AB122" i="10"/>
  <c r="AA122" i="10"/>
  <c r="Z122" i="10"/>
  <c r="Y122" i="10"/>
  <c r="X122" i="10"/>
  <c r="W122" i="10"/>
  <c r="V122" i="10"/>
  <c r="U122" i="10"/>
  <c r="T122" i="10"/>
  <c r="S122" i="10"/>
  <c r="R122" i="10"/>
  <c r="Q122" i="10"/>
  <c r="P122" i="10"/>
  <c r="O122" i="10"/>
  <c r="N122" i="10"/>
  <c r="M122" i="10"/>
  <c r="L122" i="10"/>
  <c r="K122" i="10"/>
  <c r="J122" i="10"/>
  <c r="I122" i="10"/>
  <c r="H122" i="10"/>
  <c r="G122" i="10"/>
  <c r="F122" i="10"/>
  <c r="E122" i="10"/>
  <c r="D122" i="10"/>
  <c r="C122" i="10"/>
  <c r="AT115" i="10"/>
  <c r="AS115" i="10"/>
  <c r="AR115" i="10"/>
  <c r="AQ115" i="10"/>
  <c r="AP115" i="10"/>
  <c r="AO115" i="10"/>
  <c r="AN115" i="10"/>
  <c r="AM115" i="10"/>
  <c r="AL115" i="10"/>
  <c r="AK115" i="10"/>
  <c r="AJ115" i="10"/>
  <c r="AI115" i="10"/>
  <c r="AH115" i="10"/>
  <c r="AG115" i="10"/>
  <c r="AF115" i="10"/>
  <c r="AE115" i="10"/>
  <c r="AD115" i="10"/>
  <c r="AC115" i="10"/>
  <c r="AB115" i="10"/>
  <c r="AA115" i="10"/>
  <c r="Z115" i="10"/>
  <c r="Y115" i="10"/>
  <c r="X115" i="10"/>
  <c r="W115" i="10"/>
  <c r="V115" i="10"/>
  <c r="U115" i="10"/>
  <c r="T115" i="10"/>
  <c r="S115" i="10"/>
  <c r="R115" i="10"/>
  <c r="Q115" i="10"/>
  <c r="P115" i="10"/>
  <c r="O115" i="10"/>
  <c r="N115" i="10"/>
  <c r="M115" i="10"/>
  <c r="L115" i="10"/>
  <c r="K115" i="10"/>
  <c r="J115" i="10"/>
  <c r="I115" i="10"/>
  <c r="H115" i="10"/>
  <c r="G115" i="10"/>
  <c r="F115" i="10"/>
  <c r="E115" i="10"/>
  <c r="D115" i="10"/>
  <c r="C115" i="10"/>
  <c r="AT114" i="10"/>
  <c r="AS114" i="10"/>
  <c r="AR114" i="10"/>
  <c r="AQ114" i="10"/>
  <c r="AP114" i="10"/>
  <c r="AO114" i="10"/>
  <c r="AN114" i="10"/>
  <c r="AM114" i="10"/>
  <c r="AL114" i="10"/>
  <c r="AK114" i="10"/>
  <c r="AJ114" i="10"/>
  <c r="AI114" i="10"/>
  <c r="AH114" i="10"/>
  <c r="AG114" i="10"/>
  <c r="AF114" i="10"/>
  <c r="AE114" i="10"/>
  <c r="AD114" i="10"/>
  <c r="AC114" i="10"/>
  <c r="AB114" i="10"/>
  <c r="AA114" i="10"/>
  <c r="Z114" i="10"/>
  <c r="Y114" i="10"/>
  <c r="X114" i="10"/>
  <c r="W114" i="10"/>
  <c r="V114" i="10"/>
  <c r="U114" i="10"/>
  <c r="T114" i="10"/>
  <c r="S114" i="10"/>
  <c r="R114" i="10"/>
  <c r="Q114" i="10"/>
  <c r="P114" i="10"/>
  <c r="O114" i="10"/>
  <c r="N114" i="10"/>
  <c r="M114" i="10"/>
  <c r="L114" i="10"/>
  <c r="K114" i="10"/>
  <c r="J114" i="10"/>
  <c r="I114" i="10"/>
  <c r="H114" i="10"/>
  <c r="G114" i="10"/>
  <c r="F114" i="10"/>
  <c r="E114" i="10"/>
  <c r="D114" i="10"/>
  <c r="C114" i="10"/>
  <c r="AT113" i="10"/>
  <c r="AS113" i="10"/>
  <c r="AR113" i="10"/>
  <c r="AQ113" i="10"/>
  <c r="AP113" i="10"/>
  <c r="AO113" i="10"/>
  <c r="AN113" i="10"/>
  <c r="AM113" i="10"/>
  <c r="AL113" i="10"/>
  <c r="AK113" i="10"/>
  <c r="AJ113" i="10"/>
  <c r="AI113" i="10"/>
  <c r="AH113" i="10"/>
  <c r="AG113" i="10"/>
  <c r="AF113" i="10"/>
  <c r="AE113" i="10"/>
  <c r="AD113" i="10"/>
  <c r="AC113" i="10"/>
  <c r="AB113" i="10"/>
  <c r="AA113" i="10"/>
  <c r="Z113" i="10"/>
  <c r="Y113" i="10"/>
  <c r="X113" i="10"/>
  <c r="W113" i="10"/>
  <c r="V113" i="10"/>
  <c r="U113" i="10"/>
  <c r="T113" i="10"/>
  <c r="S113" i="10"/>
  <c r="R113" i="10"/>
  <c r="Q113" i="10"/>
  <c r="P113" i="10"/>
  <c r="O113" i="10"/>
  <c r="N113" i="10"/>
  <c r="M113" i="10"/>
  <c r="L113" i="10"/>
  <c r="K113" i="10"/>
  <c r="J113" i="10"/>
  <c r="I113" i="10"/>
  <c r="H113" i="10"/>
  <c r="G113" i="10"/>
  <c r="F113" i="10"/>
  <c r="E113" i="10"/>
  <c r="D113" i="10"/>
  <c r="C113" i="10"/>
  <c r="AT112" i="10"/>
  <c r="AS112" i="10"/>
  <c r="AR112" i="10"/>
  <c r="AQ112" i="10"/>
  <c r="AP112" i="10"/>
  <c r="AO112" i="10"/>
  <c r="AN112" i="10"/>
  <c r="AM112" i="10"/>
  <c r="AL112" i="10"/>
  <c r="AK112" i="10"/>
  <c r="AJ112" i="10"/>
  <c r="AI112" i="10"/>
  <c r="AH112" i="10"/>
  <c r="AG112" i="10"/>
  <c r="AF112" i="10"/>
  <c r="AE112" i="10"/>
  <c r="AD112" i="10"/>
  <c r="AC112" i="10"/>
  <c r="AB112" i="10"/>
  <c r="AA112" i="10"/>
  <c r="Z112" i="10"/>
  <c r="Y112" i="10"/>
  <c r="X112" i="10"/>
  <c r="W112" i="10"/>
  <c r="V112" i="10"/>
  <c r="U112" i="10"/>
  <c r="T112" i="10"/>
  <c r="S112" i="10"/>
  <c r="R112" i="10"/>
  <c r="Q112" i="10"/>
  <c r="P112" i="10"/>
  <c r="O112" i="10"/>
  <c r="N112" i="10"/>
  <c r="M112" i="10"/>
  <c r="L112" i="10"/>
  <c r="K112" i="10"/>
  <c r="J112" i="10"/>
  <c r="I112" i="10"/>
  <c r="H112" i="10"/>
  <c r="G112" i="10"/>
  <c r="F112" i="10"/>
  <c r="E112" i="10"/>
  <c r="D112" i="10"/>
  <c r="C112" i="10"/>
  <c r="AT111" i="10"/>
  <c r="AS111" i="10"/>
  <c r="AR111" i="10"/>
  <c r="AQ111" i="10"/>
  <c r="AP111" i="10"/>
  <c r="AO111" i="10"/>
  <c r="AN111" i="10"/>
  <c r="AM111" i="10"/>
  <c r="AL111" i="10"/>
  <c r="AK111" i="10"/>
  <c r="AJ111" i="10"/>
  <c r="AI111" i="10"/>
  <c r="AH111" i="10"/>
  <c r="AG111" i="10"/>
  <c r="AF111" i="10"/>
  <c r="AE111" i="10"/>
  <c r="AD111" i="10"/>
  <c r="AC111" i="10"/>
  <c r="AB111" i="10"/>
  <c r="AA111" i="10"/>
  <c r="Z111" i="10"/>
  <c r="Y111" i="10"/>
  <c r="X111" i="10"/>
  <c r="W111" i="10"/>
  <c r="V111" i="10"/>
  <c r="U111" i="10"/>
  <c r="T111" i="10"/>
  <c r="S111" i="10"/>
  <c r="R111" i="10"/>
  <c r="Q111" i="10"/>
  <c r="P111" i="10"/>
  <c r="O111" i="10"/>
  <c r="N111" i="10"/>
  <c r="M111" i="10"/>
  <c r="L111" i="10"/>
  <c r="K111" i="10"/>
  <c r="J111" i="10"/>
  <c r="I111" i="10"/>
  <c r="H111" i="10"/>
  <c r="G111" i="10"/>
  <c r="F111" i="10"/>
  <c r="E111" i="10"/>
  <c r="D111" i="10"/>
  <c r="C111" i="10"/>
  <c r="AT110" i="10"/>
  <c r="AS110" i="10"/>
  <c r="AR110" i="10"/>
  <c r="AQ110" i="10"/>
  <c r="AP110" i="10"/>
  <c r="AO110" i="10"/>
  <c r="AN110" i="10"/>
  <c r="AM110" i="10"/>
  <c r="AL110" i="10"/>
  <c r="AK110" i="10"/>
  <c r="AJ110" i="10"/>
  <c r="AI110" i="10"/>
  <c r="AH110" i="10"/>
  <c r="AG110" i="10"/>
  <c r="AF110" i="10"/>
  <c r="AE110" i="10"/>
  <c r="AD110" i="10"/>
  <c r="AC110" i="10"/>
  <c r="AB110" i="10"/>
  <c r="AA110" i="10"/>
  <c r="Z110" i="10"/>
  <c r="Y110" i="10"/>
  <c r="X110" i="10"/>
  <c r="W110" i="10"/>
  <c r="V110" i="10"/>
  <c r="U110" i="10"/>
  <c r="T110" i="10"/>
  <c r="S110" i="10"/>
  <c r="R110" i="10"/>
  <c r="Q110" i="10"/>
  <c r="P110" i="10"/>
  <c r="O110" i="10"/>
  <c r="N110" i="10"/>
  <c r="M110" i="10"/>
  <c r="L110" i="10"/>
  <c r="K110" i="10"/>
  <c r="J110" i="10"/>
  <c r="I110" i="10"/>
  <c r="H110" i="10"/>
  <c r="G110" i="10"/>
  <c r="F110" i="10"/>
  <c r="E110" i="10"/>
  <c r="D110" i="10"/>
  <c r="C110" i="10"/>
  <c r="AT109" i="10"/>
  <c r="AS109" i="10"/>
  <c r="AR109" i="10"/>
  <c r="AQ109" i="10"/>
  <c r="AP109" i="10"/>
  <c r="AO109" i="10"/>
  <c r="AN109" i="10"/>
  <c r="AM109" i="10"/>
  <c r="AL109" i="10"/>
  <c r="AK109" i="10"/>
  <c r="AJ109" i="10"/>
  <c r="AI109" i="10"/>
  <c r="AH109" i="10"/>
  <c r="AG109" i="10"/>
  <c r="AF109" i="10"/>
  <c r="AE109" i="10"/>
  <c r="AD109" i="10"/>
  <c r="AC109" i="10"/>
  <c r="AB109" i="10"/>
  <c r="AA109" i="10"/>
  <c r="Z109" i="10"/>
  <c r="Y109" i="10"/>
  <c r="X109" i="10"/>
  <c r="W109" i="10"/>
  <c r="V109" i="10"/>
  <c r="U109" i="10"/>
  <c r="T109" i="10"/>
  <c r="S109" i="10"/>
  <c r="R109" i="10"/>
  <c r="Q109" i="10"/>
  <c r="P109" i="10"/>
  <c r="O109" i="10"/>
  <c r="N109" i="10"/>
  <c r="M109" i="10"/>
  <c r="L109" i="10"/>
  <c r="K109" i="10"/>
  <c r="J109" i="10"/>
  <c r="I109" i="10"/>
  <c r="H109" i="10"/>
  <c r="G109" i="10"/>
  <c r="F109" i="10"/>
  <c r="E109" i="10"/>
  <c r="D109" i="10"/>
  <c r="C109" i="10"/>
  <c r="O12" i="11" s="1" a="1"/>
  <c r="AT108" i="10"/>
  <c r="AS108" i="10"/>
  <c r="AR108" i="10"/>
  <c r="AQ108" i="10"/>
  <c r="AP108" i="10"/>
  <c r="AO108" i="10"/>
  <c r="AN108" i="10"/>
  <c r="AM108" i="10"/>
  <c r="AL108" i="10"/>
  <c r="AK108" i="10"/>
  <c r="AJ108" i="10"/>
  <c r="AI108" i="10"/>
  <c r="AH108" i="10"/>
  <c r="AG108" i="10"/>
  <c r="AF108" i="10"/>
  <c r="AE108" i="10"/>
  <c r="AD108" i="10"/>
  <c r="AC108" i="10"/>
  <c r="AB108" i="10"/>
  <c r="AA108" i="10"/>
  <c r="Z108" i="10"/>
  <c r="Y108" i="10"/>
  <c r="X108" i="10"/>
  <c r="W108" i="10"/>
  <c r="V108" i="10"/>
  <c r="U108" i="10"/>
  <c r="T108" i="10"/>
  <c r="S108" i="10"/>
  <c r="R108" i="10"/>
  <c r="Q108" i="10"/>
  <c r="P108" i="10"/>
  <c r="O108" i="10"/>
  <c r="N108" i="10"/>
  <c r="M108" i="10"/>
  <c r="L108" i="10"/>
  <c r="K108" i="10"/>
  <c r="J108" i="10"/>
  <c r="I108" i="10"/>
  <c r="H108" i="10"/>
  <c r="G108" i="10"/>
  <c r="F108" i="10"/>
  <c r="E108" i="10"/>
  <c r="D108" i="10"/>
  <c r="C108" i="10"/>
  <c r="AT107" i="10"/>
  <c r="AS107" i="10"/>
  <c r="AR107" i="10"/>
  <c r="AQ107" i="10"/>
  <c r="AP107" i="10"/>
  <c r="AO107" i="10"/>
  <c r="AN107" i="10"/>
  <c r="AM107" i="10"/>
  <c r="AL107" i="10"/>
  <c r="AK107" i="10"/>
  <c r="AJ107" i="10"/>
  <c r="AI107" i="10"/>
  <c r="AH107" i="10"/>
  <c r="AG107" i="10"/>
  <c r="AF107" i="10"/>
  <c r="AE107" i="10"/>
  <c r="AD107" i="10"/>
  <c r="AC107" i="10"/>
  <c r="AB107" i="10"/>
  <c r="AA107" i="10"/>
  <c r="Z107" i="10"/>
  <c r="Y107" i="10"/>
  <c r="X107" i="10"/>
  <c r="W107" i="10"/>
  <c r="V107" i="10"/>
  <c r="U107" i="10"/>
  <c r="T107" i="10"/>
  <c r="S107" i="10"/>
  <c r="R107" i="10"/>
  <c r="Q107" i="10"/>
  <c r="P107" i="10"/>
  <c r="O107" i="10"/>
  <c r="N107" i="10"/>
  <c r="M107" i="10"/>
  <c r="L107" i="10"/>
  <c r="K107" i="10"/>
  <c r="J107" i="10"/>
  <c r="I107" i="10"/>
  <c r="H107" i="10"/>
  <c r="G107" i="10"/>
  <c r="F107" i="10"/>
  <c r="E107" i="10"/>
  <c r="D107" i="10"/>
  <c r="C107" i="10"/>
  <c r="AT106" i="10"/>
  <c r="AS106" i="10"/>
  <c r="AR106" i="10"/>
  <c r="AQ106" i="10"/>
  <c r="AP106" i="10"/>
  <c r="AO106" i="10"/>
  <c r="AN106" i="10"/>
  <c r="AM106" i="10"/>
  <c r="AL106" i="10"/>
  <c r="AK106" i="10"/>
  <c r="AJ106" i="10"/>
  <c r="AI106" i="10"/>
  <c r="AH106" i="10"/>
  <c r="AG106" i="10"/>
  <c r="AF106" i="10"/>
  <c r="AE106" i="10"/>
  <c r="AD106" i="10"/>
  <c r="AC106" i="10"/>
  <c r="AB106" i="10"/>
  <c r="AA106" i="10"/>
  <c r="Z106" i="10"/>
  <c r="Y106" i="10"/>
  <c r="X106" i="10"/>
  <c r="W106" i="10"/>
  <c r="V106" i="10"/>
  <c r="U106" i="10"/>
  <c r="T106" i="10"/>
  <c r="S106" i="10"/>
  <c r="R106" i="10"/>
  <c r="Q106" i="10"/>
  <c r="P106" i="10"/>
  <c r="O106" i="10"/>
  <c r="N106" i="10"/>
  <c r="M106" i="10"/>
  <c r="L106" i="10"/>
  <c r="K106" i="10"/>
  <c r="J106" i="10"/>
  <c r="I106" i="10"/>
  <c r="H106" i="10"/>
  <c r="G106" i="10"/>
  <c r="F106" i="10"/>
  <c r="E106" i="10"/>
  <c r="D106" i="10"/>
  <c r="C106" i="10"/>
  <c r="AT105" i="10"/>
  <c r="AS105" i="10"/>
  <c r="AR105" i="10"/>
  <c r="AQ105" i="10"/>
  <c r="AP105" i="10"/>
  <c r="AO105" i="10"/>
  <c r="AN105" i="10"/>
  <c r="AM105" i="10"/>
  <c r="AL105" i="10"/>
  <c r="AK105" i="10"/>
  <c r="AJ105" i="10"/>
  <c r="AI105" i="10"/>
  <c r="AH105" i="10"/>
  <c r="AG105" i="10"/>
  <c r="AF105" i="10"/>
  <c r="AE105" i="10"/>
  <c r="AD105" i="10"/>
  <c r="AC105" i="10"/>
  <c r="AB105" i="10"/>
  <c r="AA105" i="10"/>
  <c r="Z105" i="10"/>
  <c r="Y105" i="10"/>
  <c r="X105" i="10"/>
  <c r="W105" i="10"/>
  <c r="V105" i="10"/>
  <c r="U105" i="10"/>
  <c r="T105" i="10"/>
  <c r="S105" i="10"/>
  <c r="R105" i="10"/>
  <c r="Q105" i="10"/>
  <c r="P105" i="10"/>
  <c r="O105" i="10"/>
  <c r="N105" i="10"/>
  <c r="M105" i="10"/>
  <c r="L105" i="10"/>
  <c r="K105" i="10"/>
  <c r="J105" i="10"/>
  <c r="I105" i="10"/>
  <c r="H105" i="10"/>
  <c r="G105" i="10"/>
  <c r="F105" i="10"/>
  <c r="E105" i="10"/>
  <c r="D105" i="10"/>
  <c r="C105" i="10"/>
  <c r="AT104" i="10"/>
  <c r="AS104" i="10"/>
  <c r="AR104" i="10"/>
  <c r="AQ104" i="10"/>
  <c r="AP104" i="10"/>
  <c r="AO104" i="10"/>
  <c r="AN104" i="10"/>
  <c r="AM104" i="10"/>
  <c r="AL104" i="10"/>
  <c r="AK104" i="10"/>
  <c r="AJ104" i="10"/>
  <c r="AI104" i="10"/>
  <c r="AH104" i="10"/>
  <c r="AG104" i="10"/>
  <c r="AF104" i="10"/>
  <c r="AE104" i="10"/>
  <c r="AD104" i="10"/>
  <c r="AC104" i="10"/>
  <c r="AB104" i="10"/>
  <c r="AA104" i="10"/>
  <c r="Z104" i="10"/>
  <c r="Y104" i="10"/>
  <c r="X104" i="10"/>
  <c r="W104" i="10"/>
  <c r="V104" i="10"/>
  <c r="U104" i="10"/>
  <c r="T104" i="10"/>
  <c r="S104" i="10"/>
  <c r="R104" i="10"/>
  <c r="Q104" i="10"/>
  <c r="P104" i="10"/>
  <c r="O104" i="10"/>
  <c r="N104" i="10"/>
  <c r="M104" i="10"/>
  <c r="L104" i="10"/>
  <c r="K104" i="10"/>
  <c r="J104" i="10"/>
  <c r="I104" i="10"/>
  <c r="H104" i="10"/>
  <c r="G104" i="10"/>
  <c r="F104" i="10"/>
  <c r="E104" i="10"/>
  <c r="D104" i="10"/>
  <c r="C104" i="10"/>
  <c r="AT103" i="10"/>
  <c r="AS103" i="10"/>
  <c r="AR103" i="10"/>
  <c r="AQ103" i="10"/>
  <c r="AP103" i="10"/>
  <c r="AO103" i="10"/>
  <c r="AN103" i="10"/>
  <c r="AM103" i="10"/>
  <c r="AL103" i="10"/>
  <c r="AK103" i="10"/>
  <c r="AJ103" i="10"/>
  <c r="AI103" i="10"/>
  <c r="AH103" i="10"/>
  <c r="AG103" i="10"/>
  <c r="AF103" i="10"/>
  <c r="AE103" i="10"/>
  <c r="AD103" i="10"/>
  <c r="AC103" i="10"/>
  <c r="AB103" i="10"/>
  <c r="AA103" i="10"/>
  <c r="Z103" i="10"/>
  <c r="Y103" i="10"/>
  <c r="X103" i="10"/>
  <c r="W103" i="10"/>
  <c r="V103" i="10"/>
  <c r="U103" i="10"/>
  <c r="T103" i="10"/>
  <c r="S103" i="10"/>
  <c r="R103" i="10"/>
  <c r="Q103" i="10"/>
  <c r="P103" i="10"/>
  <c r="O103" i="10"/>
  <c r="N103" i="10"/>
  <c r="M103" i="10"/>
  <c r="L103" i="10"/>
  <c r="K103" i="10"/>
  <c r="J103" i="10"/>
  <c r="I103" i="10"/>
  <c r="H103" i="10"/>
  <c r="G103" i="10"/>
  <c r="F103" i="10"/>
  <c r="E103" i="10"/>
  <c r="D103" i="10"/>
  <c r="C103" i="10"/>
  <c r="AT102" i="10"/>
  <c r="AS102" i="10"/>
  <c r="AR102" i="10"/>
  <c r="AQ102" i="10"/>
  <c r="AP102" i="10"/>
  <c r="AO102" i="10"/>
  <c r="AN102" i="10"/>
  <c r="AM102" i="10"/>
  <c r="AL102" i="10"/>
  <c r="AK102" i="10"/>
  <c r="AJ102" i="10"/>
  <c r="AI102" i="10"/>
  <c r="AH102" i="10"/>
  <c r="AG102" i="10"/>
  <c r="AF102" i="10"/>
  <c r="AE102" i="10"/>
  <c r="AD102" i="10"/>
  <c r="AC102" i="10"/>
  <c r="AB102" i="10"/>
  <c r="AA102" i="10"/>
  <c r="Z102" i="10"/>
  <c r="Y102" i="10"/>
  <c r="X102" i="10"/>
  <c r="W102" i="10"/>
  <c r="V102" i="10"/>
  <c r="U102" i="10"/>
  <c r="T102" i="10"/>
  <c r="S102" i="10"/>
  <c r="R102" i="10"/>
  <c r="Q102" i="10"/>
  <c r="P102" i="10"/>
  <c r="O102" i="10"/>
  <c r="N102" i="10"/>
  <c r="M102" i="10"/>
  <c r="L102" i="10"/>
  <c r="K102" i="10"/>
  <c r="J102" i="10"/>
  <c r="I102" i="10"/>
  <c r="H102" i="10"/>
  <c r="G102" i="10"/>
  <c r="F102" i="10"/>
  <c r="E102" i="10"/>
  <c r="D102" i="10"/>
  <c r="C102" i="10"/>
  <c r="AT101" i="10"/>
  <c r="AS101" i="10"/>
  <c r="AR101" i="10"/>
  <c r="AQ101" i="10"/>
  <c r="AP101" i="10"/>
  <c r="AO101" i="10"/>
  <c r="AN101" i="10"/>
  <c r="AM101" i="10"/>
  <c r="AL101" i="10"/>
  <c r="AK101" i="10"/>
  <c r="AJ101" i="10"/>
  <c r="AI101" i="10"/>
  <c r="AH101" i="10"/>
  <c r="AG101" i="10"/>
  <c r="AF101" i="10"/>
  <c r="AE101" i="10"/>
  <c r="AD101" i="10"/>
  <c r="AC101" i="10"/>
  <c r="AB101" i="10"/>
  <c r="AA101" i="10"/>
  <c r="Z101" i="10"/>
  <c r="Y101" i="10"/>
  <c r="X101" i="10"/>
  <c r="W101" i="10"/>
  <c r="V101" i="10"/>
  <c r="U101" i="10"/>
  <c r="T101" i="10"/>
  <c r="S101" i="10"/>
  <c r="R101" i="10"/>
  <c r="Q101" i="10"/>
  <c r="P101" i="10"/>
  <c r="O101" i="10"/>
  <c r="N101" i="10"/>
  <c r="M101" i="10"/>
  <c r="L101" i="10"/>
  <c r="K101" i="10"/>
  <c r="J101" i="10"/>
  <c r="I101" i="10"/>
  <c r="H101" i="10"/>
  <c r="G101" i="10"/>
  <c r="F101" i="10"/>
  <c r="E101" i="10"/>
  <c r="D101" i="10"/>
  <c r="C101" i="10"/>
  <c r="AT100" i="10"/>
  <c r="AS100" i="10"/>
  <c r="AR100" i="10"/>
  <c r="AQ100" i="10"/>
  <c r="AP100" i="10"/>
  <c r="AO100" i="10"/>
  <c r="AN100" i="10"/>
  <c r="AM100" i="10"/>
  <c r="AL100" i="10"/>
  <c r="AK100" i="10"/>
  <c r="AJ100" i="10"/>
  <c r="AI100" i="10"/>
  <c r="AH100" i="10"/>
  <c r="AG100" i="10"/>
  <c r="AF100" i="10"/>
  <c r="AE100" i="10"/>
  <c r="AD100" i="10"/>
  <c r="AC100" i="10"/>
  <c r="AB100" i="10"/>
  <c r="AA100" i="10"/>
  <c r="Z100" i="10"/>
  <c r="Y100" i="10"/>
  <c r="X100" i="10"/>
  <c r="W100" i="10"/>
  <c r="V100" i="10"/>
  <c r="U100" i="10"/>
  <c r="T100" i="10"/>
  <c r="S100" i="10"/>
  <c r="R100" i="10"/>
  <c r="Q100" i="10"/>
  <c r="P100" i="10"/>
  <c r="O100" i="10"/>
  <c r="N100" i="10"/>
  <c r="M100" i="10"/>
  <c r="L100" i="10"/>
  <c r="K100" i="10"/>
  <c r="J100" i="10"/>
  <c r="I100" i="10"/>
  <c r="H100" i="10"/>
  <c r="G100" i="10"/>
  <c r="F100" i="10"/>
  <c r="E100" i="10"/>
  <c r="D100" i="10"/>
  <c r="C100" i="10"/>
  <c r="AT99" i="10"/>
  <c r="AS99" i="10"/>
  <c r="AR99" i="10"/>
  <c r="AQ99" i="10"/>
  <c r="AP99" i="10"/>
  <c r="AO99" i="10"/>
  <c r="AN99" i="10"/>
  <c r="AM99" i="10"/>
  <c r="AL99" i="10"/>
  <c r="AK99" i="10"/>
  <c r="AJ99" i="10"/>
  <c r="AI99" i="10"/>
  <c r="AH99" i="10"/>
  <c r="AG99" i="10"/>
  <c r="AF99" i="10"/>
  <c r="AE99" i="10"/>
  <c r="AD99" i="10"/>
  <c r="AC99" i="10"/>
  <c r="AB99" i="10"/>
  <c r="AA99" i="10"/>
  <c r="Z99" i="10"/>
  <c r="Y99" i="10"/>
  <c r="X99" i="10"/>
  <c r="W99" i="10"/>
  <c r="V99" i="10"/>
  <c r="U99" i="10"/>
  <c r="T99" i="10"/>
  <c r="S99" i="10"/>
  <c r="R99" i="10"/>
  <c r="Q99" i="10"/>
  <c r="P99" i="10"/>
  <c r="O99" i="10"/>
  <c r="N99" i="10"/>
  <c r="M99" i="10"/>
  <c r="L99" i="10"/>
  <c r="K99" i="10"/>
  <c r="J99" i="10"/>
  <c r="I99" i="10"/>
  <c r="H99" i="10"/>
  <c r="G99" i="10"/>
  <c r="F99" i="10"/>
  <c r="E99" i="10"/>
  <c r="D99" i="10"/>
  <c r="C99" i="10"/>
  <c r="AT98" i="10"/>
  <c r="AS98" i="10"/>
  <c r="AR98" i="10"/>
  <c r="AQ98" i="10"/>
  <c r="AP98" i="10"/>
  <c r="AO98" i="10"/>
  <c r="AN98" i="10"/>
  <c r="AM98" i="10"/>
  <c r="AL98" i="10"/>
  <c r="AK98" i="10"/>
  <c r="AJ98" i="10"/>
  <c r="AI98" i="10"/>
  <c r="AH98" i="10"/>
  <c r="AG98" i="10"/>
  <c r="AF98" i="10"/>
  <c r="AE98" i="10"/>
  <c r="AD98" i="10"/>
  <c r="AC98" i="10"/>
  <c r="AB98" i="10"/>
  <c r="AA98" i="10"/>
  <c r="Z98" i="10"/>
  <c r="Y98" i="10"/>
  <c r="X98" i="10"/>
  <c r="W98" i="10"/>
  <c r="V98" i="10"/>
  <c r="U98" i="10"/>
  <c r="T98" i="10"/>
  <c r="S98" i="10"/>
  <c r="R98" i="10"/>
  <c r="Q98" i="10"/>
  <c r="P98" i="10"/>
  <c r="O98" i="10"/>
  <c r="N98" i="10"/>
  <c r="M98" i="10"/>
  <c r="L98" i="10"/>
  <c r="K98" i="10"/>
  <c r="J98" i="10"/>
  <c r="I98" i="10"/>
  <c r="H98" i="10"/>
  <c r="G98" i="10"/>
  <c r="F98" i="10"/>
  <c r="E98" i="10"/>
  <c r="D98" i="10"/>
  <c r="C98" i="10"/>
  <c r="AT97" i="10"/>
  <c r="AS97" i="10"/>
  <c r="AR97" i="10"/>
  <c r="AQ97" i="10"/>
  <c r="AP97" i="10"/>
  <c r="AO97" i="10"/>
  <c r="AN97" i="10"/>
  <c r="AM97" i="10"/>
  <c r="AL97" i="10"/>
  <c r="AK97" i="10"/>
  <c r="AJ97" i="10"/>
  <c r="AI97" i="10"/>
  <c r="AH97" i="10"/>
  <c r="AG97" i="10"/>
  <c r="AF97" i="10"/>
  <c r="AE97" i="10"/>
  <c r="AD97" i="10"/>
  <c r="AC97" i="10"/>
  <c r="AB97" i="10"/>
  <c r="AA97" i="10"/>
  <c r="Z97" i="10"/>
  <c r="Y97" i="10"/>
  <c r="X97" i="10"/>
  <c r="W97" i="10"/>
  <c r="V97" i="10"/>
  <c r="U97" i="10"/>
  <c r="T97" i="10"/>
  <c r="S97" i="10"/>
  <c r="R97" i="10"/>
  <c r="Q97" i="10"/>
  <c r="P97" i="10"/>
  <c r="O97" i="10"/>
  <c r="N97" i="10"/>
  <c r="M97" i="10"/>
  <c r="L97" i="10"/>
  <c r="K97" i="10"/>
  <c r="J97" i="10"/>
  <c r="I97" i="10"/>
  <c r="H97" i="10"/>
  <c r="G97" i="10"/>
  <c r="F97" i="10"/>
  <c r="E97" i="10"/>
  <c r="D97" i="10"/>
  <c r="C97" i="10"/>
  <c r="AT96" i="10"/>
  <c r="AS96" i="10"/>
  <c r="AR96" i="10"/>
  <c r="AQ96" i="10"/>
  <c r="AP96" i="10"/>
  <c r="AO96" i="10"/>
  <c r="AN96" i="10"/>
  <c r="AM96" i="10"/>
  <c r="AL96" i="10"/>
  <c r="AK96" i="10"/>
  <c r="AJ96" i="10"/>
  <c r="AI96" i="10"/>
  <c r="AH96" i="10"/>
  <c r="AG96" i="10"/>
  <c r="AF96" i="10"/>
  <c r="AE96" i="10"/>
  <c r="AD96" i="10"/>
  <c r="AC96" i="10"/>
  <c r="AB96" i="10"/>
  <c r="AA96" i="10"/>
  <c r="Z96" i="10"/>
  <c r="Y96" i="10"/>
  <c r="X96" i="10"/>
  <c r="W96" i="10"/>
  <c r="V96" i="10"/>
  <c r="U96" i="10"/>
  <c r="T96" i="10"/>
  <c r="S96" i="10"/>
  <c r="R96" i="10"/>
  <c r="Q96" i="10"/>
  <c r="P96" i="10"/>
  <c r="O96" i="10"/>
  <c r="N96" i="10"/>
  <c r="M96" i="10"/>
  <c r="L96" i="10"/>
  <c r="K96" i="10"/>
  <c r="J96" i="10"/>
  <c r="I96" i="10"/>
  <c r="H96" i="10"/>
  <c r="G96" i="10"/>
  <c r="F96" i="10"/>
  <c r="E96" i="10"/>
  <c r="D96" i="10"/>
  <c r="C96" i="10"/>
  <c r="AT95" i="10"/>
  <c r="AS95" i="10"/>
  <c r="AR95" i="10"/>
  <c r="AQ95" i="10"/>
  <c r="AP95" i="10"/>
  <c r="AO95" i="10"/>
  <c r="AN95" i="10"/>
  <c r="AM95" i="10"/>
  <c r="AL95" i="10"/>
  <c r="AK95" i="10"/>
  <c r="AJ95" i="10"/>
  <c r="AI95" i="10"/>
  <c r="AH95" i="10"/>
  <c r="AG95" i="10"/>
  <c r="AF95" i="10"/>
  <c r="AE95" i="10"/>
  <c r="AD95" i="10"/>
  <c r="AC95" i="10"/>
  <c r="AB95" i="10"/>
  <c r="AA95" i="10"/>
  <c r="Z95" i="10"/>
  <c r="Y95" i="10"/>
  <c r="X95" i="10"/>
  <c r="W95" i="10"/>
  <c r="V95" i="10"/>
  <c r="U95" i="10"/>
  <c r="T95" i="10"/>
  <c r="S95" i="10"/>
  <c r="R95" i="10"/>
  <c r="Q95" i="10"/>
  <c r="P95" i="10"/>
  <c r="O95" i="10"/>
  <c r="N95" i="10"/>
  <c r="M95" i="10"/>
  <c r="L95" i="10"/>
  <c r="K95" i="10"/>
  <c r="J95" i="10"/>
  <c r="I95" i="10"/>
  <c r="H95" i="10"/>
  <c r="G95" i="10"/>
  <c r="F95" i="10"/>
  <c r="E95" i="10"/>
  <c r="D95" i="10"/>
  <c r="C95" i="10"/>
  <c r="AT94" i="10"/>
  <c r="AS94" i="10"/>
  <c r="AR94" i="10"/>
  <c r="AQ94" i="10"/>
  <c r="AP94" i="10"/>
  <c r="AO94" i="10"/>
  <c r="AN94" i="10"/>
  <c r="AM94" i="10"/>
  <c r="AL94" i="10"/>
  <c r="AK94" i="10"/>
  <c r="AJ94" i="10"/>
  <c r="AI94" i="10"/>
  <c r="AH94" i="10"/>
  <c r="AG94" i="10"/>
  <c r="AF94" i="10"/>
  <c r="AE94" i="10"/>
  <c r="AD94" i="10"/>
  <c r="AC94" i="10"/>
  <c r="AB94" i="10"/>
  <c r="AA94" i="10"/>
  <c r="Z94" i="10"/>
  <c r="Y94" i="10"/>
  <c r="X94" i="10"/>
  <c r="W94" i="10"/>
  <c r="V94" i="10"/>
  <c r="U94" i="10"/>
  <c r="T94" i="10"/>
  <c r="S94" i="10"/>
  <c r="R94" i="10"/>
  <c r="Q94" i="10"/>
  <c r="P94" i="10"/>
  <c r="O94" i="10"/>
  <c r="N94" i="10"/>
  <c r="M94" i="10"/>
  <c r="L94" i="10"/>
  <c r="K94" i="10"/>
  <c r="J94" i="10"/>
  <c r="I94" i="10"/>
  <c r="H94" i="10"/>
  <c r="G94" i="10"/>
  <c r="F94" i="10"/>
  <c r="E94" i="10"/>
  <c r="D94" i="10"/>
  <c r="C94" i="10"/>
  <c r="AT93" i="10"/>
  <c r="AS93" i="10"/>
  <c r="AR93" i="10"/>
  <c r="AQ93" i="10"/>
  <c r="AP93" i="10"/>
  <c r="AO93" i="10"/>
  <c r="AN93" i="10"/>
  <c r="AM93" i="10"/>
  <c r="AL93" i="10"/>
  <c r="AK93" i="10"/>
  <c r="AJ93" i="10"/>
  <c r="AI93" i="10"/>
  <c r="AH93" i="10"/>
  <c r="AG93" i="10"/>
  <c r="AF93" i="10"/>
  <c r="AE93" i="10"/>
  <c r="AD93" i="10"/>
  <c r="AC93" i="10"/>
  <c r="AB93" i="10"/>
  <c r="AA93" i="10"/>
  <c r="Z93" i="10"/>
  <c r="Y93" i="10"/>
  <c r="X93" i="10"/>
  <c r="W93" i="10"/>
  <c r="V93" i="10"/>
  <c r="U93" i="10"/>
  <c r="T93" i="10"/>
  <c r="S93" i="10"/>
  <c r="R93" i="10"/>
  <c r="Q93" i="10"/>
  <c r="P93" i="10"/>
  <c r="O93" i="10"/>
  <c r="N93" i="10"/>
  <c r="M93" i="10"/>
  <c r="L93" i="10"/>
  <c r="K93" i="10"/>
  <c r="J93" i="10"/>
  <c r="I93" i="10"/>
  <c r="H93" i="10"/>
  <c r="G93" i="10"/>
  <c r="F93" i="10"/>
  <c r="E93" i="10"/>
  <c r="D93" i="10"/>
  <c r="C93" i="10"/>
  <c r="AT92" i="10"/>
  <c r="AS92" i="10"/>
  <c r="AR92" i="10"/>
  <c r="AQ92" i="10"/>
  <c r="AP92" i="10"/>
  <c r="AO92" i="10"/>
  <c r="AN92" i="10"/>
  <c r="AM92" i="10"/>
  <c r="AL92" i="10"/>
  <c r="AK92" i="10"/>
  <c r="AJ92" i="10"/>
  <c r="AI92" i="10"/>
  <c r="AH92" i="10"/>
  <c r="AG92" i="10"/>
  <c r="AF92" i="10"/>
  <c r="AE92" i="10"/>
  <c r="AD92" i="10"/>
  <c r="AC92" i="10"/>
  <c r="AB92" i="10"/>
  <c r="AA92" i="10"/>
  <c r="Z92" i="10"/>
  <c r="Y92" i="10"/>
  <c r="X92" i="10"/>
  <c r="W92" i="10"/>
  <c r="V92" i="10"/>
  <c r="U92" i="10"/>
  <c r="T92" i="10"/>
  <c r="S92" i="10"/>
  <c r="R92" i="10"/>
  <c r="Q92" i="10"/>
  <c r="P92" i="10"/>
  <c r="O92" i="10"/>
  <c r="N92" i="10"/>
  <c r="M92" i="10"/>
  <c r="L92" i="10"/>
  <c r="K92" i="10"/>
  <c r="J92" i="10"/>
  <c r="I92" i="10"/>
  <c r="H92" i="10"/>
  <c r="G92" i="10"/>
  <c r="F92" i="10"/>
  <c r="E92" i="10"/>
  <c r="D92" i="10"/>
  <c r="C92" i="10"/>
  <c r="AT91" i="10"/>
  <c r="AS91" i="10"/>
  <c r="AR91" i="10"/>
  <c r="AQ91" i="10"/>
  <c r="AP91" i="10"/>
  <c r="AO91" i="10"/>
  <c r="AN91" i="10"/>
  <c r="AM91" i="10"/>
  <c r="AL91" i="10"/>
  <c r="AK91" i="10"/>
  <c r="AJ91" i="10"/>
  <c r="AI91" i="10"/>
  <c r="AH91" i="10"/>
  <c r="AG91" i="10"/>
  <c r="AF91" i="10"/>
  <c r="AE91" i="10"/>
  <c r="AD91" i="10"/>
  <c r="AC91" i="10"/>
  <c r="AB91" i="10"/>
  <c r="AA91" i="10"/>
  <c r="Z91" i="10"/>
  <c r="Y91" i="10"/>
  <c r="X91" i="10"/>
  <c r="W91" i="10"/>
  <c r="V91" i="10"/>
  <c r="U91" i="10"/>
  <c r="T91" i="10"/>
  <c r="S91" i="10"/>
  <c r="R91" i="10"/>
  <c r="Q91" i="10"/>
  <c r="P91" i="10"/>
  <c r="O91" i="10"/>
  <c r="N91" i="10"/>
  <c r="M91" i="10"/>
  <c r="L91" i="10"/>
  <c r="K91" i="10"/>
  <c r="J91" i="10"/>
  <c r="I91" i="10"/>
  <c r="H91" i="10"/>
  <c r="G91" i="10"/>
  <c r="F91" i="10"/>
  <c r="E91" i="10"/>
  <c r="D91" i="10"/>
  <c r="C91" i="10"/>
  <c r="AT90" i="10"/>
  <c r="AS90" i="10"/>
  <c r="AR90" i="10"/>
  <c r="AQ90" i="10"/>
  <c r="AP90" i="10"/>
  <c r="AO90" i="10"/>
  <c r="AN90" i="10"/>
  <c r="AM90" i="10"/>
  <c r="AL90" i="10"/>
  <c r="AK90" i="10"/>
  <c r="AJ90" i="10"/>
  <c r="AI90" i="10"/>
  <c r="AH90" i="10"/>
  <c r="AG90" i="10"/>
  <c r="AF90" i="10"/>
  <c r="AE90" i="10"/>
  <c r="AD90" i="10"/>
  <c r="AC90" i="10"/>
  <c r="AB90" i="10"/>
  <c r="AA90" i="10"/>
  <c r="Z90" i="10"/>
  <c r="Y90" i="10"/>
  <c r="X90" i="10"/>
  <c r="W90" i="10"/>
  <c r="V90" i="10"/>
  <c r="U90" i="10"/>
  <c r="T90" i="10"/>
  <c r="S90" i="10"/>
  <c r="R90" i="10"/>
  <c r="Q90" i="10"/>
  <c r="P90" i="10"/>
  <c r="O90" i="10"/>
  <c r="N90" i="10"/>
  <c r="M90" i="10"/>
  <c r="L90" i="10"/>
  <c r="K90" i="10"/>
  <c r="J90" i="10"/>
  <c r="I90" i="10"/>
  <c r="H90" i="10"/>
  <c r="G90" i="10"/>
  <c r="F90" i="10"/>
  <c r="E90" i="10"/>
  <c r="D90" i="10"/>
  <c r="C90" i="10"/>
  <c r="AT89" i="10"/>
  <c r="AS89" i="10"/>
  <c r="AR89" i="10"/>
  <c r="AQ89" i="10"/>
  <c r="AP89" i="10"/>
  <c r="AO89" i="10"/>
  <c r="AN89" i="10"/>
  <c r="AM89" i="10"/>
  <c r="AL89" i="10"/>
  <c r="AK89" i="10"/>
  <c r="AJ89" i="10"/>
  <c r="AI89" i="10"/>
  <c r="AH89" i="10"/>
  <c r="AG89" i="10"/>
  <c r="AF89" i="10"/>
  <c r="AE89" i="10"/>
  <c r="AD89" i="10"/>
  <c r="AC89" i="10"/>
  <c r="AB89" i="10"/>
  <c r="AA89" i="10"/>
  <c r="Z89" i="10"/>
  <c r="Y89" i="10"/>
  <c r="X89" i="10"/>
  <c r="W89" i="10"/>
  <c r="V89" i="10"/>
  <c r="U89" i="10"/>
  <c r="T89" i="10"/>
  <c r="S89" i="10"/>
  <c r="R89" i="10"/>
  <c r="Q89" i="10"/>
  <c r="P89" i="10"/>
  <c r="O89" i="10"/>
  <c r="N89" i="10"/>
  <c r="M89" i="10"/>
  <c r="L89" i="10"/>
  <c r="K89" i="10"/>
  <c r="J89" i="10"/>
  <c r="I89" i="10"/>
  <c r="H89" i="10"/>
  <c r="G89" i="10"/>
  <c r="F89" i="10"/>
  <c r="E89" i="10"/>
  <c r="D89" i="10"/>
  <c r="C89" i="10"/>
  <c r="AT88" i="10"/>
  <c r="AS88" i="10"/>
  <c r="AR88" i="10"/>
  <c r="AQ88" i="10"/>
  <c r="AP88" i="10"/>
  <c r="AO88" i="10"/>
  <c r="AN88" i="10"/>
  <c r="AM88" i="10"/>
  <c r="AL88" i="10"/>
  <c r="AK88" i="10"/>
  <c r="AJ88" i="10"/>
  <c r="AI88" i="10"/>
  <c r="AH88" i="10"/>
  <c r="AG88" i="10"/>
  <c r="AF88" i="10"/>
  <c r="AE88" i="10"/>
  <c r="AD88" i="10"/>
  <c r="AC88" i="10"/>
  <c r="AB88" i="10"/>
  <c r="AA88" i="10"/>
  <c r="Z88" i="10"/>
  <c r="Y88" i="10"/>
  <c r="X88" i="10"/>
  <c r="W88" i="10"/>
  <c r="V88" i="10"/>
  <c r="U88" i="10"/>
  <c r="T88" i="10"/>
  <c r="S88" i="10"/>
  <c r="R88" i="10"/>
  <c r="Q88" i="10"/>
  <c r="P88" i="10"/>
  <c r="O88" i="10"/>
  <c r="N88" i="10"/>
  <c r="M88" i="10"/>
  <c r="L88" i="10"/>
  <c r="K88" i="10"/>
  <c r="J88" i="10"/>
  <c r="I88" i="10"/>
  <c r="H88" i="10"/>
  <c r="G88" i="10"/>
  <c r="F88" i="10"/>
  <c r="E88" i="10"/>
  <c r="D88" i="10"/>
  <c r="C88" i="10"/>
  <c r="AT87" i="10"/>
  <c r="AS87" i="10"/>
  <c r="AR87" i="10"/>
  <c r="AQ87" i="10"/>
  <c r="AP87" i="10"/>
  <c r="AO87" i="10"/>
  <c r="AN87" i="10"/>
  <c r="AM87" i="10"/>
  <c r="AL87" i="10"/>
  <c r="AK87" i="10"/>
  <c r="AJ87" i="10"/>
  <c r="AI87" i="10"/>
  <c r="AH87" i="10"/>
  <c r="AG87" i="10"/>
  <c r="AF87" i="10"/>
  <c r="AE87" i="10"/>
  <c r="AD87" i="10"/>
  <c r="AC87" i="10"/>
  <c r="AB87" i="10"/>
  <c r="AA87" i="10"/>
  <c r="Z87" i="10"/>
  <c r="Y87" i="10"/>
  <c r="X87" i="10"/>
  <c r="W87" i="10"/>
  <c r="V87" i="10"/>
  <c r="U87" i="10"/>
  <c r="T87" i="10"/>
  <c r="S87" i="10"/>
  <c r="R87" i="10"/>
  <c r="Q87" i="10"/>
  <c r="P87" i="10"/>
  <c r="O87" i="10"/>
  <c r="N87" i="10"/>
  <c r="M87" i="10"/>
  <c r="L87" i="10"/>
  <c r="K87" i="10"/>
  <c r="J87" i="10"/>
  <c r="I87" i="10"/>
  <c r="H87" i="10"/>
  <c r="G87" i="10"/>
  <c r="F87" i="10"/>
  <c r="E87" i="10"/>
  <c r="D87" i="10"/>
  <c r="C87" i="10"/>
  <c r="AT86" i="10"/>
  <c r="AS86" i="10"/>
  <c r="AR86" i="10"/>
  <c r="AQ86" i="10"/>
  <c r="AP86" i="10"/>
  <c r="AO86" i="10"/>
  <c r="AN86" i="10"/>
  <c r="AM86" i="10"/>
  <c r="AL86" i="10"/>
  <c r="AK86" i="10"/>
  <c r="AJ86" i="10"/>
  <c r="AI86" i="10"/>
  <c r="AH86" i="10"/>
  <c r="AG86" i="10"/>
  <c r="AF86" i="10"/>
  <c r="AE86" i="10"/>
  <c r="AD86" i="10"/>
  <c r="AC86" i="10"/>
  <c r="AB86" i="10"/>
  <c r="AA86" i="10"/>
  <c r="Z86" i="10"/>
  <c r="Y86" i="10"/>
  <c r="X86" i="10"/>
  <c r="W86" i="10"/>
  <c r="V86" i="10"/>
  <c r="U86" i="10"/>
  <c r="T86" i="10"/>
  <c r="S86" i="10"/>
  <c r="R86" i="10"/>
  <c r="Q86" i="10"/>
  <c r="P86" i="10"/>
  <c r="O86" i="10"/>
  <c r="N86" i="10"/>
  <c r="M86" i="10"/>
  <c r="L86" i="10"/>
  <c r="K86" i="10"/>
  <c r="J86" i="10"/>
  <c r="I86" i="10"/>
  <c r="H86" i="10"/>
  <c r="G86" i="10"/>
  <c r="F86" i="10"/>
  <c r="E86" i="10"/>
  <c r="D86" i="10"/>
  <c r="C86" i="10"/>
  <c r="AT85" i="10"/>
  <c r="AS85" i="10"/>
  <c r="AR85" i="10"/>
  <c r="AQ85" i="10"/>
  <c r="AP85" i="10"/>
  <c r="AO85" i="10"/>
  <c r="AN85" i="10"/>
  <c r="AM85" i="10"/>
  <c r="AL85" i="10"/>
  <c r="AK85" i="10"/>
  <c r="AJ85" i="10"/>
  <c r="AI85" i="10"/>
  <c r="AH85" i="10"/>
  <c r="AG85" i="10"/>
  <c r="AF85" i="10"/>
  <c r="AE85" i="10"/>
  <c r="AD85" i="10"/>
  <c r="AC85" i="10"/>
  <c r="AB85" i="10"/>
  <c r="AA85" i="10"/>
  <c r="Z85" i="10"/>
  <c r="Y85" i="10"/>
  <c r="X85" i="10"/>
  <c r="W85" i="10"/>
  <c r="V85" i="10"/>
  <c r="U85" i="10"/>
  <c r="T85" i="10"/>
  <c r="S85" i="10"/>
  <c r="R85" i="10"/>
  <c r="Q85" i="10"/>
  <c r="P85" i="10"/>
  <c r="O85" i="10"/>
  <c r="N85" i="10"/>
  <c r="M85" i="10"/>
  <c r="L85" i="10"/>
  <c r="K85" i="10"/>
  <c r="J85" i="10"/>
  <c r="I85" i="10"/>
  <c r="H85" i="10"/>
  <c r="G85" i="10"/>
  <c r="F85" i="10"/>
  <c r="E85" i="10"/>
  <c r="D85" i="10"/>
  <c r="C85" i="10"/>
  <c r="AT84" i="10"/>
  <c r="AS84" i="10"/>
  <c r="AR84" i="10"/>
  <c r="AQ84" i="10"/>
  <c r="AP84" i="10"/>
  <c r="AO84" i="10"/>
  <c r="AN84" i="10"/>
  <c r="AM84" i="10"/>
  <c r="AL84" i="10"/>
  <c r="AK84" i="10"/>
  <c r="AJ84" i="10"/>
  <c r="AI84" i="10"/>
  <c r="AH84" i="10"/>
  <c r="AG84" i="10"/>
  <c r="AF84" i="10"/>
  <c r="AE84" i="10"/>
  <c r="AD84" i="10"/>
  <c r="AC84" i="10"/>
  <c r="AB84" i="10"/>
  <c r="AA84" i="10"/>
  <c r="Z84" i="10"/>
  <c r="Y84" i="10"/>
  <c r="X84" i="10"/>
  <c r="W84" i="10"/>
  <c r="V84" i="10"/>
  <c r="U84" i="10"/>
  <c r="T84" i="10"/>
  <c r="S84" i="10"/>
  <c r="R84" i="10"/>
  <c r="Q84" i="10"/>
  <c r="P84" i="10"/>
  <c r="O84" i="10"/>
  <c r="N84" i="10"/>
  <c r="M84" i="10"/>
  <c r="L84" i="10"/>
  <c r="K84" i="10"/>
  <c r="J84" i="10"/>
  <c r="I84" i="10"/>
  <c r="H84" i="10"/>
  <c r="G84" i="10"/>
  <c r="F84" i="10"/>
  <c r="E84" i="10"/>
  <c r="D84" i="10"/>
  <c r="C84" i="10"/>
  <c r="AT83" i="10"/>
  <c r="AS83" i="10"/>
  <c r="AR83" i="10"/>
  <c r="AQ83" i="10"/>
  <c r="AP83" i="10"/>
  <c r="AO83" i="10"/>
  <c r="AN83" i="10"/>
  <c r="AM83" i="10"/>
  <c r="AL83" i="10"/>
  <c r="AK83" i="10"/>
  <c r="AJ83" i="10"/>
  <c r="AI83" i="10"/>
  <c r="AH83" i="10"/>
  <c r="AG83" i="10"/>
  <c r="AF83" i="10"/>
  <c r="AE83" i="10"/>
  <c r="AD83" i="10"/>
  <c r="AC83" i="10"/>
  <c r="AB83" i="10"/>
  <c r="AA83" i="10"/>
  <c r="Z83" i="10"/>
  <c r="Y83" i="10"/>
  <c r="X83" i="10"/>
  <c r="W83" i="10"/>
  <c r="V83" i="10"/>
  <c r="U83" i="10"/>
  <c r="T83" i="10"/>
  <c r="S83" i="10"/>
  <c r="R83" i="10"/>
  <c r="Q83" i="10"/>
  <c r="P83" i="10"/>
  <c r="O83" i="10"/>
  <c r="N83" i="10"/>
  <c r="M83" i="10"/>
  <c r="L83" i="10"/>
  <c r="K83" i="10"/>
  <c r="J83" i="10"/>
  <c r="I83" i="10"/>
  <c r="H83" i="10"/>
  <c r="G83" i="10"/>
  <c r="F83" i="10"/>
  <c r="E83" i="10"/>
  <c r="D83" i="10"/>
  <c r="C83" i="10"/>
  <c r="AT82" i="10"/>
  <c r="AS82" i="10"/>
  <c r="AR82" i="10"/>
  <c r="AQ82" i="10"/>
  <c r="AP82" i="10"/>
  <c r="AO82" i="10"/>
  <c r="AN82" i="10"/>
  <c r="AM82" i="10"/>
  <c r="AL82" i="10"/>
  <c r="AK82" i="10"/>
  <c r="AJ82" i="10"/>
  <c r="AI82" i="10"/>
  <c r="AH82" i="10"/>
  <c r="AG82" i="10"/>
  <c r="AF82" i="10"/>
  <c r="AE82" i="10"/>
  <c r="AD82" i="10"/>
  <c r="AC82" i="10"/>
  <c r="AB82" i="10"/>
  <c r="AA82" i="10"/>
  <c r="Z82" i="10"/>
  <c r="Y82" i="10"/>
  <c r="X82" i="10"/>
  <c r="W82" i="10"/>
  <c r="V82" i="10"/>
  <c r="U82" i="10"/>
  <c r="T82" i="10"/>
  <c r="S82" i="10"/>
  <c r="R82" i="10"/>
  <c r="Q82" i="10"/>
  <c r="P82" i="10"/>
  <c r="O82" i="10"/>
  <c r="N82" i="10"/>
  <c r="M82" i="10"/>
  <c r="L82" i="10"/>
  <c r="K82" i="10"/>
  <c r="J82" i="10"/>
  <c r="I82" i="10"/>
  <c r="H82" i="10"/>
  <c r="G82" i="10"/>
  <c r="F82" i="10"/>
  <c r="E82" i="10"/>
  <c r="D82" i="10"/>
  <c r="C82" i="10"/>
  <c r="AT81" i="10"/>
  <c r="AS81" i="10"/>
  <c r="AR81" i="10"/>
  <c r="AQ81" i="10"/>
  <c r="AP81" i="10"/>
  <c r="AO81" i="10"/>
  <c r="AN81" i="10"/>
  <c r="AM81" i="10"/>
  <c r="AL81" i="10"/>
  <c r="AK81" i="10"/>
  <c r="AJ81" i="10"/>
  <c r="AI81" i="10"/>
  <c r="AH81" i="10"/>
  <c r="AG81" i="10"/>
  <c r="AF81" i="10"/>
  <c r="AE81" i="10"/>
  <c r="AD81" i="10"/>
  <c r="AC81" i="10"/>
  <c r="AB81" i="10"/>
  <c r="AA81" i="10"/>
  <c r="Z81" i="10"/>
  <c r="Y81" i="10"/>
  <c r="X81" i="10"/>
  <c r="W81" i="10"/>
  <c r="V81" i="10"/>
  <c r="U81" i="10"/>
  <c r="T81" i="10"/>
  <c r="S81" i="10"/>
  <c r="R81" i="10"/>
  <c r="Q81" i="10"/>
  <c r="P81" i="10"/>
  <c r="O81" i="10"/>
  <c r="N81" i="10"/>
  <c r="M81" i="10"/>
  <c r="L81" i="10"/>
  <c r="K81" i="10"/>
  <c r="J81" i="10"/>
  <c r="I81" i="10"/>
  <c r="H81" i="10"/>
  <c r="G81" i="10"/>
  <c r="F81" i="10"/>
  <c r="E81" i="10"/>
  <c r="D81" i="10"/>
  <c r="C81" i="10"/>
  <c r="AT80" i="10"/>
  <c r="AS80" i="10"/>
  <c r="AR80" i="10"/>
  <c r="AQ80" i="10"/>
  <c r="AP80" i="10"/>
  <c r="AO80" i="10"/>
  <c r="AN80" i="10"/>
  <c r="AM80" i="10"/>
  <c r="AL80" i="10"/>
  <c r="AK80" i="10"/>
  <c r="AJ80" i="10"/>
  <c r="AI80" i="10"/>
  <c r="AH80" i="10"/>
  <c r="AG80" i="10"/>
  <c r="AF80" i="10"/>
  <c r="AE80" i="10"/>
  <c r="AD80" i="10"/>
  <c r="AC80" i="10"/>
  <c r="AB80" i="10"/>
  <c r="AA80" i="10"/>
  <c r="Z80" i="10"/>
  <c r="Y80" i="10"/>
  <c r="X80" i="10"/>
  <c r="W80" i="10"/>
  <c r="V80" i="10"/>
  <c r="U80" i="10"/>
  <c r="T80" i="10"/>
  <c r="S80" i="10"/>
  <c r="R80" i="10"/>
  <c r="Q80" i="10"/>
  <c r="P80" i="10"/>
  <c r="O80" i="10"/>
  <c r="N80" i="10"/>
  <c r="M80" i="10"/>
  <c r="L80" i="10"/>
  <c r="K80" i="10"/>
  <c r="J80" i="10"/>
  <c r="I80" i="10"/>
  <c r="H80" i="10"/>
  <c r="G80" i="10"/>
  <c r="F80" i="10"/>
  <c r="E80" i="10"/>
  <c r="D80" i="10"/>
  <c r="C80" i="10"/>
  <c r="AT79" i="10"/>
  <c r="AS79" i="10"/>
  <c r="AR79" i="10"/>
  <c r="AQ79" i="10"/>
  <c r="AP79" i="10"/>
  <c r="AO79" i="10"/>
  <c r="AN79" i="10"/>
  <c r="AM79" i="10"/>
  <c r="AL79" i="10"/>
  <c r="AK79" i="10"/>
  <c r="AJ79" i="10"/>
  <c r="AI79" i="10"/>
  <c r="AH79" i="10"/>
  <c r="AG79" i="10"/>
  <c r="AF79" i="10"/>
  <c r="AE79" i="10"/>
  <c r="AD79" i="10"/>
  <c r="AC79" i="10"/>
  <c r="AB79" i="10"/>
  <c r="AA79" i="10"/>
  <c r="Z79" i="10"/>
  <c r="Y79" i="10"/>
  <c r="X79" i="10"/>
  <c r="W79" i="10"/>
  <c r="V79" i="10"/>
  <c r="U79" i="10"/>
  <c r="T79" i="10"/>
  <c r="S79" i="10"/>
  <c r="R79" i="10"/>
  <c r="Q79" i="10"/>
  <c r="P79" i="10"/>
  <c r="O79" i="10"/>
  <c r="N79" i="10"/>
  <c r="M79" i="10"/>
  <c r="L79" i="10"/>
  <c r="K79" i="10"/>
  <c r="J79" i="10"/>
  <c r="I79" i="10"/>
  <c r="H79" i="10"/>
  <c r="G79" i="10"/>
  <c r="F79" i="10"/>
  <c r="E79" i="10"/>
  <c r="D79" i="10"/>
  <c r="C79" i="10"/>
  <c r="AT78" i="10"/>
  <c r="AS78" i="10"/>
  <c r="AR78" i="10"/>
  <c r="AQ78" i="10"/>
  <c r="AP78" i="10"/>
  <c r="AO78" i="10"/>
  <c r="AN78" i="10"/>
  <c r="AM78" i="10"/>
  <c r="AL78" i="10"/>
  <c r="AK78" i="10"/>
  <c r="AJ78" i="10"/>
  <c r="AI78" i="10"/>
  <c r="AH78" i="10"/>
  <c r="AG78" i="10"/>
  <c r="AF78" i="10"/>
  <c r="AE78" i="10"/>
  <c r="AD78" i="10"/>
  <c r="AC78" i="10"/>
  <c r="AB78" i="10"/>
  <c r="AA78" i="10"/>
  <c r="Z78" i="10"/>
  <c r="Y78" i="10"/>
  <c r="X78" i="10"/>
  <c r="W78" i="10"/>
  <c r="V78" i="10"/>
  <c r="U78" i="10"/>
  <c r="T78" i="10"/>
  <c r="S78" i="10"/>
  <c r="R78" i="10"/>
  <c r="Q78" i="10"/>
  <c r="P78" i="10"/>
  <c r="O78" i="10"/>
  <c r="N78" i="10"/>
  <c r="M78" i="10"/>
  <c r="L78" i="10"/>
  <c r="K78" i="10"/>
  <c r="J78" i="10"/>
  <c r="I78" i="10"/>
  <c r="H78" i="10"/>
  <c r="G78" i="10"/>
  <c r="F78" i="10"/>
  <c r="E78" i="10"/>
  <c r="D78" i="10"/>
  <c r="C78" i="10"/>
  <c r="AT77" i="10"/>
  <c r="AS77" i="10"/>
  <c r="AR77" i="10"/>
  <c r="AQ77" i="10"/>
  <c r="AP77" i="10"/>
  <c r="AO77" i="10"/>
  <c r="AN77" i="10"/>
  <c r="AM77" i="10"/>
  <c r="AL77" i="10"/>
  <c r="AK77" i="10"/>
  <c r="AJ77" i="10"/>
  <c r="AI77" i="10"/>
  <c r="AH77" i="10"/>
  <c r="AG77" i="10"/>
  <c r="AF77" i="10"/>
  <c r="AE77" i="10"/>
  <c r="AD77" i="10"/>
  <c r="AC77" i="10"/>
  <c r="AB77" i="10"/>
  <c r="AA77" i="10"/>
  <c r="Z77" i="10"/>
  <c r="Y77" i="10"/>
  <c r="X77" i="10"/>
  <c r="W77" i="10"/>
  <c r="V77" i="10"/>
  <c r="U77" i="10"/>
  <c r="T77" i="10"/>
  <c r="S77" i="10"/>
  <c r="R77" i="10"/>
  <c r="Q77" i="10"/>
  <c r="P77" i="10"/>
  <c r="O77" i="10"/>
  <c r="N77" i="10"/>
  <c r="M77" i="10"/>
  <c r="L77" i="10"/>
  <c r="K77" i="10"/>
  <c r="J77" i="10"/>
  <c r="I77" i="10"/>
  <c r="H77" i="10"/>
  <c r="G77" i="10"/>
  <c r="F77" i="10"/>
  <c r="E77" i="10"/>
  <c r="D77" i="10"/>
  <c r="C77" i="10"/>
  <c r="AT76" i="10"/>
  <c r="AS76" i="10"/>
  <c r="AR76" i="10"/>
  <c r="AQ76" i="10"/>
  <c r="AP76" i="10"/>
  <c r="AO76" i="10"/>
  <c r="AN76" i="10"/>
  <c r="AM76" i="10"/>
  <c r="AL76" i="10"/>
  <c r="AK76" i="10"/>
  <c r="AJ76" i="10"/>
  <c r="AI76" i="10"/>
  <c r="AH76" i="10"/>
  <c r="AG76" i="10"/>
  <c r="AF76" i="10"/>
  <c r="AE76" i="10"/>
  <c r="AD76" i="10"/>
  <c r="AC76" i="10"/>
  <c r="AB76" i="10"/>
  <c r="AA76" i="10"/>
  <c r="Z76" i="10"/>
  <c r="Y76" i="10"/>
  <c r="X76" i="10"/>
  <c r="W76" i="10"/>
  <c r="V76" i="10"/>
  <c r="U76" i="10"/>
  <c r="T76" i="10"/>
  <c r="S76" i="10"/>
  <c r="R76" i="10"/>
  <c r="Q76" i="10"/>
  <c r="P76" i="10"/>
  <c r="O76" i="10"/>
  <c r="N76" i="10"/>
  <c r="M76" i="10"/>
  <c r="L76" i="10"/>
  <c r="K76" i="10"/>
  <c r="J76" i="10"/>
  <c r="I76" i="10"/>
  <c r="H76" i="10"/>
  <c r="G76" i="10"/>
  <c r="F76" i="10"/>
  <c r="E76" i="10"/>
  <c r="D76" i="10"/>
  <c r="C76" i="10"/>
  <c r="AT75" i="10"/>
  <c r="AS75" i="10"/>
  <c r="AR75" i="10"/>
  <c r="AQ75" i="10"/>
  <c r="AP75" i="10"/>
  <c r="AO75" i="10"/>
  <c r="AN75" i="10"/>
  <c r="AM75" i="10"/>
  <c r="AL75" i="10"/>
  <c r="AK75" i="10"/>
  <c r="AJ75" i="10"/>
  <c r="AI75" i="10"/>
  <c r="AH75" i="10"/>
  <c r="AG75" i="10"/>
  <c r="AF75" i="10"/>
  <c r="AE75" i="10"/>
  <c r="AD75" i="10"/>
  <c r="AC75" i="10"/>
  <c r="AB75" i="10"/>
  <c r="AA75" i="10"/>
  <c r="Z75" i="10"/>
  <c r="Y75" i="10"/>
  <c r="X75" i="10"/>
  <c r="W75" i="10"/>
  <c r="V75" i="10"/>
  <c r="U75" i="10"/>
  <c r="T75" i="10"/>
  <c r="S75" i="10"/>
  <c r="R75" i="10"/>
  <c r="Q75" i="10"/>
  <c r="P75" i="10"/>
  <c r="O75" i="10"/>
  <c r="N75" i="10"/>
  <c r="M75" i="10"/>
  <c r="L75" i="10"/>
  <c r="K75" i="10"/>
  <c r="J75" i="10"/>
  <c r="I75" i="10"/>
  <c r="H75" i="10"/>
  <c r="G75" i="10"/>
  <c r="F75" i="10"/>
  <c r="E75" i="10"/>
  <c r="D75" i="10"/>
  <c r="C75" i="10"/>
  <c r="AT74" i="10"/>
  <c r="AS74" i="10"/>
  <c r="AR74" i="10"/>
  <c r="AQ74" i="10"/>
  <c r="AP74" i="10"/>
  <c r="AO74" i="10"/>
  <c r="AN74" i="10"/>
  <c r="AM74" i="10"/>
  <c r="AL74" i="10"/>
  <c r="AK74" i="10"/>
  <c r="AJ74" i="10"/>
  <c r="AI74" i="10"/>
  <c r="AH74" i="10"/>
  <c r="AG74" i="10"/>
  <c r="AF74" i="10"/>
  <c r="AE74" i="10"/>
  <c r="AD74" i="10"/>
  <c r="AC74" i="10"/>
  <c r="AB74" i="10"/>
  <c r="AA74" i="10"/>
  <c r="Z74" i="10"/>
  <c r="Y74" i="10"/>
  <c r="X74" i="10"/>
  <c r="W74" i="10"/>
  <c r="V74" i="10"/>
  <c r="U74" i="10"/>
  <c r="T74" i="10"/>
  <c r="S74" i="10"/>
  <c r="R74" i="10"/>
  <c r="Q74" i="10"/>
  <c r="P74" i="10"/>
  <c r="O74" i="10"/>
  <c r="N74" i="10"/>
  <c r="M74" i="10"/>
  <c r="L74" i="10"/>
  <c r="K74" i="10"/>
  <c r="J74" i="10"/>
  <c r="I74" i="10"/>
  <c r="H74" i="10"/>
  <c r="G74" i="10"/>
  <c r="F74" i="10"/>
  <c r="E74" i="10"/>
  <c r="D74" i="10"/>
  <c r="C74" i="10"/>
  <c r="AT73" i="10"/>
  <c r="AS73" i="10"/>
  <c r="AR73" i="10"/>
  <c r="AQ73" i="10"/>
  <c r="AP73" i="10"/>
  <c r="AO73" i="10"/>
  <c r="AN73" i="10"/>
  <c r="AM73" i="10"/>
  <c r="AL73" i="10"/>
  <c r="AK73" i="10"/>
  <c r="AJ73" i="10"/>
  <c r="AI73" i="10"/>
  <c r="AH73" i="10"/>
  <c r="AG73" i="10"/>
  <c r="AF73" i="10"/>
  <c r="AE73" i="10"/>
  <c r="AD73" i="10"/>
  <c r="AC73" i="10"/>
  <c r="AB73" i="10"/>
  <c r="AA73" i="10"/>
  <c r="Z73" i="10"/>
  <c r="Y73" i="10"/>
  <c r="X73" i="10"/>
  <c r="W73" i="10"/>
  <c r="V73" i="10"/>
  <c r="U73" i="10"/>
  <c r="T73" i="10"/>
  <c r="S73" i="10"/>
  <c r="R73" i="10"/>
  <c r="Q73" i="10"/>
  <c r="P73" i="10"/>
  <c r="O73" i="10"/>
  <c r="N73" i="10"/>
  <c r="M73" i="10"/>
  <c r="L73" i="10"/>
  <c r="K73" i="10"/>
  <c r="J73" i="10"/>
  <c r="I73" i="10"/>
  <c r="H73" i="10"/>
  <c r="G73" i="10"/>
  <c r="F73" i="10"/>
  <c r="E73" i="10"/>
  <c r="D73" i="10"/>
  <c r="C73" i="10"/>
  <c r="AT72" i="10"/>
  <c r="AS72" i="10"/>
  <c r="AR72" i="10"/>
  <c r="AQ72" i="10"/>
  <c r="AP72" i="10"/>
  <c r="AO72" i="10"/>
  <c r="AN72" i="10"/>
  <c r="AM72" i="10"/>
  <c r="AL72" i="10"/>
  <c r="AK72" i="10"/>
  <c r="AJ72" i="10"/>
  <c r="AI72" i="10"/>
  <c r="AH72" i="10"/>
  <c r="AG72" i="10"/>
  <c r="AF72" i="10"/>
  <c r="AE72" i="10"/>
  <c r="AD72" i="10"/>
  <c r="AC72" i="10"/>
  <c r="AB72" i="10"/>
  <c r="AA72" i="10"/>
  <c r="Z72" i="10"/>
  <c r="Y72" i="10"/>
  <c r="X72" i="10"/>
  <c r="W72" i="10"/>
  <c r="V72" i="10"/>
  <c r="U72" i="10"/>
  <c r="T72" i="10"/>
  <c r="S72" i="10"/>
  <c r="R72" i="10"/>
  <c r="Q72" i="10"/>
  <c r="P72" i="10"/>
  <c r="O72" i="10"/>
  <c r="N72" i="10"/>
  <c r="M72" i="10"/>
  <c r="L72" i="10"/>
  <c r="K72" i="10"/>
  <c r="J72" i="10"/>
  <c r="I72" i="10"/>
  <c r="H72" i="10"/>
  <c r="G72" i="10"/>
  <c r="F72" i="10"/>
  <c r="E72" i="10"/>
  <c r="D72" i="10"/>
  <c r="C72" i="10"/>
  <c r="AT71" i="10"/>
  <c r="AS71" i="10"/>
  <c r="AR71" i="10"/>
  <c r="AQ71" i="10"/>
  <c r="AP71" i="10"/>
  <c r="AO71" i="10"/>
  <c r="AN71" i="10"/>
  <c r="AM71" i="10"/>
  <c r="AL71" i="10"/>
  <c r="AK71" i="10"/>
  <c r="AJ71" i="10"/>
  <c r="AI71" i="10"/>
  <c r="AH71" i="10"/>
  <c r="AG71" i="10"/>
  <c r="AF71" i="10"/>
  <c r="AE71" i="10"/>
  <c r="AD71" i="10"/>
  <c r="AC71" i="10"/>
  <c r="AB71" i="10"/>
  <c r="AA71" i="10"/>
  <c r="Z71" i="10"/>
  <c r="Y71" i="10"/>
  <c r="X71" i="10"/>
  <c r="W71" i="10"/>
  <c r="V71" i="10"/>
  <c r="U71" i="10"/>
  <c r="T71" i="10"/>
  <c r="S71" i="10"/>
  <c r="R71" i="10"/>
  <c r="Q71" i="10"/>
  <c r="P71" i="10"/>
  <c r="O71" i="10"/>
  <c r="N71" i="10"/>
  <c r="M71" i="10"/>
  <c r="L71" i="10"/>
  <c r="K71" i="10"/>
  <c r="J71" i="10"/>
  <c r="I71" i="10"/>
  <c r="H71" i="10"/>
  <c r="G71" i="10"/>
  <c r="F71" i="10"/>
  <c r="E71" i="10"/>
  <c r="D71" i="10"/>
  <c r="C71" i="10"/>
  <c r="AT70" i="10"/>
  <c r="AS70" i="10"/>
  <c r="AR70" i="10"/>
  <c r="AQ70" i="10"/>
  <c r="AP70" i="10"/>
  <c r="AO70" i="10"/>
  <c r="AN70" i="10"/>
  <c r="AM70" i="10"/>
  <c r="AL70" i="10"/>
  <c r="AK70" i="10"/>
  <c r="AJ70" i="10"/>
  <c r="AI70" i="10"/>
  <c r="AH70" i="10"/>
  <c r="AG70" i="10"/>
  <c r="AF70" i="10"/>
  <c r="AE70" i="10"/>
  <c r="AD70" i="10"/>
  <c r="AC70" i="10"/>
  <c r="AB70" i="10"/>
  <c r="AA70" i="10"/>
  <c r="Z70" i="10"/>
  <c r="Y70" i="10"/>
  <c r="X70" i="10"/>
  <c r="W70" i="10"/>
  <c r="V70" i="10"/>
  <c r="U70" i="10"/>
  <c r="T70" i="10"/>
  <c r="S70" i="10"/>
  <c r="R70" i="10"/>
  <c r="Q70" i="10"/>
  <c r="P70" i="10"/>
  <c r="O70" i="10"/>
  <c r="N70" i="10"/>
  <c r="M70" i="10"/>
  <c r="L70" i="10"/>
  <c r="K70" i="10"/>
  <c r="J70" i="10"/>
  <c r="I70" i="10"/>
  <c r="H70" i="10"/>
  <c r="G70" i="10"/>
  <c r="F70" i="10"/>
  <c r="E70" i="10"/>
  <c r="D70" i="10"/>
  <c r="C70" i="10"/>
  <c r="AT69" i="10"/>
  <c r="AS69" i="10"/>
  <c r="AR69" i="10"/>
  <c r="AQ69" i="10"/>
  <c r="AP69" i="10"/>
  <c r="AO69" i="10"/>
  <c r="AN69" i="10"/>
  <c r="AM69" i="10"/>
  <c r="AL69" i="10"/>
  <c r="AK69" i="10"/>
  <c r="AJ69" i="10"/>
  <c r="AI69" i="10"/>
  <c r="AH69" i="10"/>
  <c r="AG69" i="10"/>
  <c r="AF69" i="10"/>
  <c r="AE69" i="10"/>
  <c r="AD69" i="10"/>
  <c r="AC69" i="10"/>
  <c r="AB69" i="10"/>
  <c r="AA69" i="10"/>
  <c r="Z69" i="10"/>
  <c r="Y69" i="10"/>
  <c r="X69" i="10"/>
  <c r="W69" i="10"/>
  <c r="V69" i="10"/>
  <c r="U69" i="10"/>
  <c r="T69" i="10"/>
  <c r="S69" i="10"/>
  <c r="R69" i="10"/>
  <c r="Q69" i="10"/>
  <c r="P69" i="10"/>
  <c r="O69" i="10"/>
  <c r="N69" i="10"/>
  <c r="M69" i="10"/>
  <c r="L69" i="10"/>
  <c r="K69" i="10"/>
  <c r="J69" i="10"/>
  <c r="I69" i="10"/>
  <c r="H69" i="10"/>
  <c r="G69" i="10"/>
  <c r="F69" i="10"/>
  <c r="E69" i="10"/>
  <c r="D69" i="10"/>
  <c r="C69" i="10"/>
  <c r="AT68" i="10"/>
  <c r="AS68" i="10"/>
  <c r="AR68" i="10"/>
  <c r="AQ68" i="10"/>
  <c r="AP68" i="10"/>
  <c r="AO68" i="10"/>
  <c r="AN68" i="10"/>
  <c r="AM68" i="10"/>
  <c r="AL68" i="10"/>
  <c r="AK68" i="10"/>
  <c r="AJ68" i="10"/>
  <c r="AI68" i="10"/>
  <c r="AH68" i="10"/>
  <c r="AG68" i="10"/>
  <c r="AF68" i="10"/>
  <c r="AE68" i="10"/>
  <c r="AD68" i="10"/>
  <c r="AC68" i="10"/>
  <c r="AB68" i="10"/>
  <c r="AA68" i="10"/>
  <c r="Z68" i="10"/>
  <c r="Y68" i="10"/>
  <c r="X68" i="10"/>
  <c r="W68" i="10"/>
  <c r="V68" i="10"/>
  <c r="U68" i="10"/>
  <c r="T68" i="10"/>
  <c r="S68" i="10"/>
  <c r="R68" i="10"/>
  <c r="Q68" i="10"/>
  <c r="P68" i="10"/>
  <c r="O68" i="10"/>
  <c r="N68" i="10"/>
  <c r="M68" i="10"/>
  <c r="L68" i="10"/>
  <c r="K68" i="10"/>
  <c r="J68" i="10"/>
  <c r="I68" i="10"/>
  <c r="H68" i="10"/>
  <c r="G68" i="10"/>
  <c r="F68" i="10"/>
  <c r="E68" i="10"/>
  <c r="D68" i="10"/>
  <c r="C68" i="10"/>
  <c r="AT67" i="10"/>
  <c r="AS67" i="10"/>
  <c r="AR67" i="10"/>
  <c r="AQ67" i="10"/>
  <c r="AP67" i="10"/>
  <c r="AO67" i="10"/>
  <c r="AN67" i="10"/>
  <c r="AM67" i="10"/>
  <c r="AL67" i="10"/>
  <c r="AK67" i="10"/>
  <c r="AJ67" i="10"/>
  <c r="AI67" i="10"/>
  <c r="AH67" i="10"/>
  <c r="AG67" i="10"/>
  <c r="AF67" i="10"/>
  <c r="AE67" i="10"/>
  <c r="AD67" i="10"/>
  <c r="AC67" i="10"/>
  <c r="AB67" i="10"/>
  <c r="AA67" i="10"/>
  <c r="Z67" i="10"/>
  <c r="Y67" i="10"/>
  <c r="X67" i="10"/>
  <c r="W67" i="10"/>
  <c r="V67" i="10"/>
  <c r="U67" i="10"/>
  <c r="T67" i="10"/>
  <c r="S67" i="10"/>
  <c r="R67" i="10"/>
  <c r="Q67" i="10"/>
  <c r="P67" i="10"/>
  <c r="O67" i="10"/>
  <c r="N67" i="10"/>
  <c r="M67" i="10"/>
  <c r="L67" i="10"/>
  <c r="K67" i="10"/>
  <c r="J67" i="10"/>
  <c r="I67" i="10"/>
  <c r="H67" i="10"/>
  <c r="G67" i="10"/>
  <c r="F67" i="10"/>
  <c r="E67" i="10"/>
  <c r="D67" i="10"/>
  <c r="C67" i="10"/>
  <c r="AT66" i="10"/>
  <c r="AS66" i="10"/>
  <c r="AR66" i="10"/>
  <c r="AQ66" i="10"/>
  <c r="AP66" i="10"/>
  <c r="AO66" i="10"/>
  <c r="AN66" i="10"/>
  <c r="AM66" i="10"/>
  <c r="AL66" i="10"/>
  <c r="AK66" i="10"/>
  <c r="AJ66" i="10"/>
  <c r="AI66" i="10"/>
  <c r="AH66" i="10"/>
  <c r="AG66" i="10"/>
  <c r="AF66" i="10"/>
  <c r="AE66" i="10"/>
  <c r="AD66" i="10"/>
  <c r="AC66" i="10"/>
  <c r="AB66" i="10"/>
  <c r="AA66" i="10"/>
  <c r="Z66" i="10"/>
  <c r="Y66" i="10"/>
  <c r="X66" i="10"/>
  <c r="W66" i="10"/>
  <c r="V66" i="10"/>
  <c r="U66" i="10"/>
  <c r="T66" i="10"/>
  <c r="S66" i="10"/>
  <c r="R66" i="10"/>
  <c r="Q66" i="10"/>
  <c r="P66" i="10"/>
  <c r="O66" i="10"/>
  <c r="N66" i="10"/>
  <c r="M66" i="10"/>
  <c r="L66" i="10"/>
  <c r="K66" i="10"/>
  <c r="J66" i="10"/>
  <c r="I66" i="10"/>
  <c r="H66" i="10"/>
  <c r="G66" i="10"/>
  <c r="F66" i="10"/>
  <c r="E66" i="10"/>
  <c r="D66" i="10"/>
  <c r="C66" i="10"/>
  <c r="AT65" i="10"/>
  <c r="AS65" i="10"/>
  <c r="AR65" i="10"/>
  <c r="AQ65" i="10"/>
  <c r="AP65" i="10"/>
  <c r="AO65" i="10"/>
  <c r="AN65" i="10"/>
  <c r="AM65" i="10"/>
  <c r="AL65" i="10"/>
  <c r="AK65" i="10"/>
  <c r="AJ65" i="10"/>
  <c r="AI65" i="10"/>
  <c r="AH65" i="10"/>
  <c r="AG65" i="10"/>
  <c r="AF65" i="10"/>
  <c r="AE65" i="10"/>
  <c r="AD65" i="10"/>
  <c r="AC65" i="10"/>
  <c r="AB65" i="10"/>
  <c r="AA65" i="10"/>
  <c r="Z65" i="10"/>
  <c r="Y65" i="10"/>
  <c r="X65" i="10"/>
  <c r="W65" i="10"/>
  <c r="V65" i="10"/>
  <c r="U65" i="10"/>
  <c r="T65" i="10"/>
  <c r="S65" i="10"/>
  <c r="R65" i="10"/>
  <c r="Q65" i="10"/>
  <c r="P65" i="10"/>
  <c r="O65" i="10"/>
  <c r="N65" i="10"/>
  <c r="M65" i="10"/>
  <c r="L65" i="10"/>
  <c r="K65" i="10"/>
  <c r="J65" i="10"/>
  <c r="I65" i="10"/>
  <c r="H65" i="10"/>
  <c r="G65" i="10"/>
  <c r="F65" i="10"/>
  <c r="E65" i="10"/>
  <c r="D65" i="10"/>
  <c r="C65" i="10"/>
  <c r="AT64" i="10"/>
  <c r="AS64" i="10"/>
  <c r="AR64" i="10"/>
  <c r="AQ64" i="10"/>
  <c r="AP64" i="10"/>
  <c r="AO64" i="10"/>
  <c r="AN64" i="10"/>
  <c r="AM64" i="10"/>
  <c r="AL64" i="10"/>
  <c r="AK64" i="10"/>
  <c r="AJ64" i="10"/>
  <c r="AI64" i="10"/>
  <c r="AH64" i="10"/>
  <c r="AG64" i="10"/>
  <c r="AF64" i="10"/>
  <c r="AE64" i="10"/>
  <c r="AD64" i="10"/>
  <c r="AC64" i="10"/>
  <c r="AB64" i="10"/>
  <c r="AA64" i="10"/>
  <c r="Z64" i="10"/>
  <c r="Y64" i="10"/>
  <c r="X64" i="10"/>
  <c r="W64" i="10"/>
  <c r="V64" i="10"/>
  <c r="U64" i="10"/>
  <c r="T64" i="10"/>
  <c r="S64" i="10"/>
  <c r="R64" i="10"/>
  <c r="Q64" i="10"/>
  <c r="P64" i="10"/>
  <c r="O64" i="10"/>
  <c r="N64" i="10"/>
  <c r="M64" i="10"/>
  <c r="L64" i="10"/>
  <c r="K64" i="10"/>
  <c r="J64" i="10"/>
  <c r="I64" i="10"/>
  <c r="H64" i="10"/>
  <c r="G64" i="10"/>
  <c r="F64" i="10"/>
  <c r="E64" i="10"/>
  <c r="D64" i="10"/>
  <c r="C64" i="10"/>
  <c r="BS50" i="10"/>
  <c r="BO50" i="10"/>
  <c r="BN50" i="10"/>
  <c r="BS49" i="10"/>
  <c r="U54" i="11" s="1"/>
  <c r="BQ49" i="10"/>
  <c r="BO49" i="10"/>
  <c r="BN49" i="10"/>
  <c r="BS48" i="10"/>
  <c r="U53" i="11" s="1"/>
  <c r="BQ48" i="10"/>
  <c r="BO48" i="10"/>
  <c r="BN48" i="10"/>
  <c r="BS47" i="10"/>
  <c r="U52" i="11" s="1"/>
  <c r="BQ47" i="10"/>
  <c r="BO47" i="10"/>
  <c r="BN47" i="10"/>
  <c r="BS46" i="10"/>
  <c r="U51" i="11" s="1"/>
  <c r="BQ46" i="10"/>
  <c r="BO46" i="10"/>
  <c r="BN46" i="10"/>
  <c r="BS45" i="10"/>
  <c r="U50" i="11" s="1"/>
  <c r="BQ45" i="10"/>
  <c r="BO45" i="10"/>
  <c r="BN45" i="10"/>
  <c r="BS44" i="10"/>
  <c r="U49" i="11" s="1"/>
  <c r="BQ44" i="10"/>
  <c r="BO44" i="10"/>
  <c r="BN44" i="10"/>
  <c r="BS43" i="10"/>
  <c r="U48" i="11" s="1"/>
  <c r="BQ43" i="10"/>
  <c r="BO43" i="10"/>
  <c r="BN43" i="10"/>
  <c r="BS42" i="10"/>
  <c r="U47" i="11" s="1"/>
  <c r="BQ42" i="10"/>
  <c r="BO42" i="10"/>
  <c r="BN42" i="10"/>
  <c r="BS41" i="10"/>
  <c r="U46" i="11" s="1"/>
  <c r="BQ41" i="10"/>
  <c r="BO41" i="10"/>
  <c r="BN41" i="10"/>
  <c r="BS40" i="10"/>
  <c r="U45" i="11" s="1"/>
  <c r="BQ40" i="10"/>
  <c r="BO40" i="10"/>
  <c r="BN40" i="10"/>
  <c r="BS39" i="10"/>
  <c r="U44" i="11" s="1"/>
  <c r="BQ39" i="10"/>
  <c r="BO39" i="10"/>
  <c r="BN39" i="10"/>
  <c r="BS38" i="10"/>
  <c r="U43" i="11" s="1"/>
  <c r="BQ38" i="10"/>
  <c r="BO38" i="10"/>
  <c r="BN38" i="10"/>
  <c r="BS37" i="10"/>
  <c r="U42" i="11" s="1"/>
  <c r="BQ37" i="10"/>
  <c r="BO37" i="10"/>
  <c r="BN37" i="10"/>
  <c r="BS36" i="10"/>
  <c r="U41" i="11" s="1"/>
  <c r="BQ36" i="10"/>
  <c r="BO36" i="10"/>
  <c r="BN36" i="10"/>
  <c r="BS35" i="10"/>
  <c r="U40" i="11" s="1"/>
  <c r="BQ35" i="10"/>
  <c r="BO35" i="10"/>
  <c r="BN35" i="10"/>
  <c r="BS34" i="10"/>
  <c r="U39" i="11" s="1"/>
  <c r="BQ34" i="10"/>
  <c r="BO34" i="10"/>
  <c r="BN34" i="10"/>
  <c r="BS33" i="10"/>
  <c r="U38" i="11" s="1"/>
  <c r="BQ33" i="10"/>
  <c r="BO33" i="10"/>
  <c r="BN33" i="10"/>
  <c r="BS32" i="10"/>
  <c r="U37" i="11" s="1"/>
  <c r="BQ32" i="10"/>
  <c r="BO32" i="10"/>
  <c r="BN32" i="10"/>
  <c r="BS31" i="10"/>
  <c r="U36" i="11" s="1"/>
  <c r="BQ31" i="10"/>
  <c r="BO31" i="10"/>
  <c r="BN31" i="10"/>
  <c r="BS30" i="10"/>
  <c r="U35" i="11" s="1"/>
  <c r="BQ30" i="10"/>
  <c r="BO30" i="10"/>
  <c r="BN30" i="10"/>
  <c r="BS29" i="10"/>
  <c r="U34" i="11" s="1"/>
  <c r="BQ29" i="10"/>
  <c r="BO29" i="10"/>
  <c r="BN29" i="10"/>
  <c r="BS28" i="10"/>
  <c r="U33" i="11" s="1"/>
  <c r="BQ28" i="10"/>
  <c r="BO28" i="10"/>
  <c r="BN28" i="10"/>
  <c r="BS27" i="10"/>
  <c r="U32" i="11" s="1"/>
  <c r="BQ27" i="10"/>
  <c r="BO27" i="10"/>
  <c r="BN27" i="10"/>
  <c r="BS26" i="10"/>
  <c r="U31" i="11" s="1"/>
  <c r="BQ26" i="10"/>
  <c r="BO26" i="10"/>
  <c r="BN26" i="10"/>
  <c r="BS25" i="10"/>
  <c r="U30" i="11" s="1"/>
  <c r="BQ25" i="10"/>
  <c r="BO25" i="10"/>
  <c r="BN25" i="10"/>
  <c r="BS24" i="10"/>
  <c r="U29" i="11" s="1"/>
  <c r="BQ24" i="10"/>
  <c r="BO24" i="10"/>
  <c r="BN24" i="10"/>
  <c r="BS23" i="10"/>
  <c r="U28" i="11" s="1"/>
  <c r="BQ23" i="10"/>
  <c r="BO23" i="10"/>
  <c r="BN23" i="10"/>
  <c r="BS22" i="10"/>
  <c r="U27" i="11" s="1"/>
  <c r="BQ22" i="10"/>
  <c r="BO22" i="10"/>
  <c r="BN22" i="10"/>
  <c r="BS21" i="10"/>
  <c r="U26" i="11" s="1"/>
  <c r="BQ21" i="10"/>
  <c r="BO21" i="10"/>
  <c r="BN21" i="10"/>
  <c r="BS20" i="10"/>
  <c r="U25" i="11" s="1"/>
  <c r="BQ20" i="10"/>
  <c r="BO20" i="10"/>
  <c r="BN20" i="10"/>
  <c r="BS19" i="10"/>
  <c r="U24" i="11" s="1"/>
  <c r="BQ19" i="10"/>
  <c r="BO19" i="10"/>
  <c r="BN19" i="10"/>
  <c r="BS18" i="10"/>
  <c r="U23" i="11" s="1"/>
  <c r="BQ18" i="10"/>
  <c r="BO18" i="10"/>
  <c r="BN18" i="10"/>
  <c r="BS17" i="10"/>
  <c r="U22" i="11" s="1"/>
  <c r="BQ17" i="10"/>
  <c r="BO17" i="10"/>
  <c r="BN17" i="10"/>
  <c r="BS16" i="10"/>
  <c r="U21" i="11" s="1"/>
  <c r="BQ16" i="10"/>
  <c r="BO16" i="10"/>
  <c r="BN16" i="10"/>
  <c r="BS15" i="10"/>
  <c r="U20" i="11" s="1"/>
  <c r="BQ15" i="10"/>
  <c r="BO15" i="10"/>
  <c r="BN15" i="10"/>
  <c r="BS14" i="10"/>
  <c r="U19" i="11" s="1"/>
  <c r="BQ14" i="10"/>
  <c r="BO14" i="10"/>
  <c r="BN14" i="10"/>
  <c r="BS13" i="10"/>
  <c r="U18" i="11" s="1"/>
  <c r="BQ13" i="10"/>
  <c r="BO13" i="10"/>
  <c r="BN13" i="10"/>
  <c r="BS12" i="10"/>
  <c r="U17" i="11" s="1"/>
  <c r="BQ12" i="10"/>
  <c r="BO12" i="10"/>
  <c r="BN12" i="10"/>
  <c r="BS11" i="10"/>
  <c r="U16" i="11" s="1"/>
  <c r="BQ11" i="10"/>
  <c r="BO11" i="10"/>
  <c r="BN11" i="10"/>
  <c r="BS10" i="10"/>
  <c r="U15" i="11" s="1"/>
  <c r="BQ10" i="10"/>
  <c r="BO10" i="10"/>
  <c r="BN10" i="10"/>
  <c r="BS9" i="10"/>
  <c r="U14" i="11" s="1"/>
  <c r="BQ9" i="10"/>
  <c r="BO9" i="10"/>
  <c r="BN9" i="10"/>
  <c r="BS8" i="10"/>
  <c r="U13" i="11" s="1"/>
  <c r="BQ8" i="10"/>
  <c r="BO8" i="10"/>
  <c r="BN8" i="10"/>
  <c r="BS7" i="10"/>
  <c r="U12" i="11" s="1"/>
  <c r="BQ7" i="10"/>
  <c r="BO7" i="10"/>
  <c r="BN7" i="10"/>
  <c r="D41" i="9"/>
  <c r="D42" i="9"/>
  <c r="D37" i="9"/>
  <c r="D38" i="9"/>
  <c r="D39" i="9"/>
  <c r="D36" i="9"/>
  <c r="D35" i="9"/>
  <c r="D34" i="9"/>
  <c r="G7" i="9"/>
  <c r="G8" i="9"/>
  <c r="G9" i="9"/>
  <c r="G10" i="9"/>
  <c r="G11" i="9"/>
  <c r="G12" i="9"/>
  <c r="G13" i="9"/>
  <c r="G14" i="9"/>
  <c r="G15" i="9"/>
  <c r="G16" i="9"/>
  <c r="G17" i="9"/>
  <c r="G18" i="9"/>
  <c r="G19" i="9"/>
  <c r="G20" i="9"/>
  <c r="G21" i="9"/>
  <c r="G22" i="9"/>
  <c r="G23" i="9"/>
  <c r="G24" i="9"/>
  <c r="G25" i="9"/>
  <c r="G26" i="9"/>
  <c r="G27" i="9"/>
  <c r="G28" i="9"/>
  <c r="G29" i="9"/>
  <c r="G30" i="9"/>
  <c r="G6" i="9"/>
  <c r="D7" i="9"/>
  <c r="D8" i="9"/>
  <c r="D9" i="9"/>
  <c r="D12" i="9"/>
  <c r="D13" i="9"/>
  <c r="D17" i="9"/>
  <c r="D18" i="9"/>
  <c r="D19" i="9"/>
  <c r="D20" i="9"/>
  <c r="D22" i="9"/>
  <c r="D25" i="9"/>
  <c r="D26" i="9"/>
  <c r="D27" i="9"/>
  <c r="D28" i="9"/>
  <c r="D29" i="9"/>
  <c r="D30" i="9"/>
  <c r="D31" i="9"/>
  <c r="D43" i="9"/>
  <c r="F43" i="9" s="1"/>
  <c r="D46" i="9"/>
  <c r="U56" i="11" l="1"/>
  <c r="F46" i="9"/>
  <c r="BP7" i="10"/>
  <c r="Q170" i="10" s="1"/>
  <c r="BP8" i="10"/>
  <c r="BP10" i="10"/>
  <c r="BP11" i="10"/>
  <c r="BP12" i="10"/>
  <c r="BP14" i="10"/>
  <c r="BP15" i="10"/>
  <c r="W20" i="11" s="1"/>
  <c r="BP16" i="10"/>
  <c r="BP18" i="10"/>
  <c r="C334" i="10" s="1"/>
  <c r="E334" i="10" s="1"/>
  <c r="BP19" i="10"/>
  <c r="BP20" i="10"/>
  <c r="BP22" i="10"/>
  <c r="P185" i="10" s="1"/>
  <c r="BP23" i="10"/>
  <c r="BP24" i="10"/>
  <c r="BP26" i="10"/>
  <c r="O189" i="10" s="1"/>
  <c r="BP27" i="10"/>
  <c r="AK190" i="10" s="1"/>
  <c r="BP28" i="10"/>
  <c r="W33" i="11" s="1"/>
  <c r="BP30" i="10"/>
  <c r="BP31" i="10"/>
  <c r="BP32" i="10"/>
  <c r="BP34" i="10"/>
  <c r="BP35" i="10"/>
  <c r="BP36" i="10"/>
  <c r="AG199" i="10" s="1"/>
  <c r="BP38" i="10"/>
  <c r="BP39" i="10"/>
  <c r="W44" i="11" s="1"/>
  <c r="BP40" i="10"/>
  <c r="BP42" i="10"/>
  <c r="BP43" i="10"/>
  <c r="M206" i="10" s="1"/>
  <c r="H326" i="10"/>
  <c r="H327" i="10"/>
  <c r="H328" i="10"/>
  <c r="H330" i="10"/>
  <c r="H331" i="10"/>
  <c r="H332" i="10"/>
  <c r="H334" i="10"/>
  <c r="H336" i="10"/>
  <c r="H337" i="10"/>
  <c r="H338" i="10"/>
  <c r="H340" i="10"/>
  <c r="H341" i="10"/>
  <c r="H342" i="10"/>
  <c r="H344" i="10"/>
  <c r="H345" i="10"/>
  <c r="H346" i="10"/>
  <c r="H348" i="10"/>
  <c r="H349" i="10"/>
  <c r="H350" i="10"/>
  <c r="H352" i="10"/>
  <c r="H353" i="10"/>
  <c r="H354" i="10"/>
  <c r="H356" i="10"/>
  <c r="H357" i="10"/>
  <c r="H358" i="10"/>
  <c r="H360" i="10"/>
  <c r="H361" i="10"/>
  <c r="H362" i="10"/>
  <c r="H364" i="10"/>
  <c r="H365" i="10"/>
  <c r="P12" i="11" a="1"/>
  <c r="BP44" i="10"/>
  <c r="BP46" i="10"/>
  <c r="BP47" i="10"/>
  <c r="BP48" i="10"/>
  <c r="BP50" i="10"/>
  <c r="C366" i="10" s="1"/>
  <c r="F22" i="9"/>
  <c r="F17" i="9"/>
  <c r="F35" i="9"/>
  <c r="F37" i="9"/>
  <c r="F31" i="9"/>
  <c r="F27" i="9"/>
  <c r="F20" i="9"/>
  <c r="F13" i="9"/>
  <c r="F7" i="9"/>
  <c r="F36" i="9"/>
  <c r="F42" i="9"/>
  <c r="F28" i="9"/>
  <c r="F30" i="9"/>
  <c r="F26" i="9"/>
  <c r="F19" i="9"/>
  <c r="F12" i="9"/>
  <c r="F39" i="9"/>
  <c r="H41" i="9"/>
  <c r="F41" i="9"/>
  <c r="F8" i="9"/>
  <c r="F29" i="9"/>
  <c r="F25" i="9"/>
  <c r="F18" i="9"/>
  <c r="F9" i="9"/>
  <c r="H34" i="9"/>
  <c r="F34" i="9"/>
  <c r="F38" i="9"/>
  <c r="O13" i="11"/>
  <c r="O17" i="11"/>
  <c r="O21" i="11"/>
  <c r="O25" i="11"/>
  <c r="O29" i="11"/>
  <c r="O33" i="11"/>
  <c r="O41" i="11"/>
  <c r="O45" i="11"/>
  <c r="O49" i="11"/>
  <c r="O53" i="11"/>
  <c r="O14" i="11"/>
  <c r="O18" i="11"/>
  <c r="O22" i="11"/>
  <c r="O26" i="11"/>
  <c r="O30" i="11"/>
  <c r="O34" i="11"/>
  <c r="O38" i="11"/>
  <c r="O42" i="11"/>
  <c r="O46" i="11"/>
  <c r="O50" i="11"/>
  <c r="O54" i="11"/>
  <c r="O15" i="11"/>
  <c r="O19" i="11"/>
  <c r="O23" i="11"/>
  <c r="O27" i="11"/>
  <c r="O31" i="11"/>
  <c r="O35" i="11"/>
  <c r="O39" i="11"/>
  <c r="O43" i="11"/>
  <c r="O51" i="11"/>
  <c r="O12" i="11"/>
  <c r="O16" i="11"/>
  <c r="O20" i="11"/>
  <c r="O24" i="11"/>
  <c r="O28" i="11"/>
  <c r="O32" i="11"/>
  <c r="O36" i="11"/>
  <c r="O40" i="11"/>
  <c r="O44" i="11"/>
  <c r="O48" i="11"/>
  <c r="O52" i="11"/>
  <c r="O37" i="11"/>
  <c r="O47" i="11"/>
  <c r="N12" i="11" a="1"/>
  <c r="BQ51" i="10"/>
  <c r="C323" i="10"/>
  <c r="E323" i="10" s="1"/>
  <c r="E12" i="11"/>
  <c r="W12" i="11"/>
  <c r="W23" i="11"/>
  <c r="E23" i="11"/>
  <c r="C335" i="10"/>
  <c r="E335" i="10" s="1"/>
  <c r="W24" i="11"/>
  <c r="E32" i="11"/>
  <c r="E33" i="11"/>
  <c r="W47" i="11"/>
  <c r="E47" i="11"/>
  <c r="H26" i="9"/>
  <c r="H18" i="9"/>
  <c r="H39" i="9"/>
  <c r="H37" i="9"/>
  <c r="H35" i="9"/>
  <c r="H33" i="9"/>
  <c r="I33" i="9" s="1"/>
  <c r="D39" i="11" s="1"/>
  <c r="H25" i="9"/>
  <c r="H17" i="9"/>
  <c r="H43" i="9"/>
  <c r="H31" i="9"/>
  <c r="H29" i="9"/>
  <c r="H27" i="9"/>
  <c r="H19" i="9"/>
  <c r="H13" i="9"/>
  <c r="H9" i="9"/>
  <c r="H7" i="9"/>
  <c r="H46" i="9"/>
  <c r="I46" i="9" s="1"/>
  <c r="D52" i="11" s="1"/>
  <c r="H36" i="9"/>
  <c r="H30" i="9"/>
  <c r="H28" i="9"/>
  <c r="H22" i="9"/>
  <c r="H20" i="9"/>
  <c r="H12" i="9"/>
  <c r="H8" i="9"/>
  <c r="AE173" i="10"/>
  <c r="AA173" i="10"/>
  <c r="C332" i="10"/>
  <c r="E332" i="10" s="1"/>
  <c r="I332" i="10" s="1"/>
  <c r="AA179" i="10"/>
  <c r="C183" i="10"/>
  <c r="AM193" i="10"/>
  <c r="AI193" i="10"/>
  <c r="G193" i="10"/>
  <c r="AO193" i="10"/>
  <c r="AK193" i="10"/>
  <c r="U193" i="10"/>
  <c r="Q193" i="10"/>
  <c r="AS203" i="10"/>
  <c r="AQ203" i="10"/>
  <c r="AO203" i="10"/>
  <c r="AI203" i="10"/>
  <c r="AG203" i="10"/>
  <c r="Q203" i="10"/>
  <c r="O203" i="10"/>
  <c r="M203" i="10"/>
  <c r="C203" i="10"/>
  <c r="C358" i="10"/>
  <c r="E358" i="10" s="1"/>
  <c r="I358" i="10" s="1"/>
  <c r="M205" i="10"/>
  <c r="K205" i="10"/>
  <c r="I205" i="10"/>
  <c r="G205" i="10"/>
  <c r="C324" i="10"/>
  <c r="E324" i="10" s="1"/>
  <c r="AK171" i="10"/>
  <c r="AG171" i="10"/>
  <c r="AC171" i="10"/>
  <c r="Y171" i="10"/>
  <c r="AI171" i="10"/>
  <c r="AE171" i="10"/>
  <c r="AA171" i="10"/>
  <c r="G171" i="10"/>
  <c r="C171" i="10"/>
  <c r="AQ181" i="10"/>
  <c r="AM181" i="10"/>
  <c r="AI181" i="10"/>
  <c r="AE181" i="10"/>
  <c r="AA181" i="10"/>
  <c r="W181" i="10"/>
  <c r="S181" i="10"/>
  <c r="K181" i="10"/>
  <c r="G181" i="10"/>
  <c r="C181" i="10"/>
  <c r="AS181" i="10"/>
  <c r="AO181" i="10"/>
  <c r="AK181" i="10"/>
  <c r="AG181" i="10"/>
  <c r="Y181" i="10"/>
  <c r="U181" i="10"/>
  <c r="Q181" i="10"/>
  <c r="M181" i="10"/>
  <c r="I181" i="10"/>
  <c r="E181" i="10"/>
  <c r="AS185" i="10"/>
  <c r="AC189" i="10"/>
  <c r="C344" i="10"/>
  <c r="AS191" i="10"/>
  <c r="AO191" i="10"/>
  <c r="AK191" i="10"/>
  <c r="AG191" i="10"/>
  <c r="AC191" i="10"/>
  <c r="U191" i="10"/>
  <c r="Q191" i="10"/>
  <c r="M191" i="10"/>
  <c r="I191" i="10"/>
  <c r="E191" i="10"/>
  <c r="AQ191" i="10"/>
  <c r="AM191" i="10"/>
  <c r="AE191" i="10"/>
  <c r="AA191" i="10"/>
  <c r="W191" i="10"/>
  <c r="S191" i="10"/>
  <c r="O191" i="10"/>
  <c r="K191" i="10"/>
  <c r="G191" i="10"/>
  <c r="AK199" i="10"/>
  <c r="E199" i="10"/>
  <c r="U201" i="10"/>
  <c r="AI211" i="10"/>
  <c r="M211" i="10"/>
  <c r="C355" i="10"/>
  <c r="E355" i="10" s="1"/>
  <c r="AP202" i="10"/>
  <c r="AN202" i="10"/>
  <c r="AL202" i="10"/>
  <c r="AJ202" i="10"/>
  <c r="AH202" i="10"/>
  <c r="AF202" i="10"/>
  <c r="AD202" i="10"/>
  <c r="Z202" i="10"/>
  <c r="X202" i="10"/>
  <c r="V202" i="10"/>
  <c r="T202" i="10"/>
  <c r="R202" i="10"/>
  <c r="P202" i="10"/>
  <c r="N202" i="10"/>
  <c r="J202" i="10"/>
  <c r="H202" i="10"/>
  <c r="F202" i="10"/>
  <c r="D202" i="10"/>
  <c r="C170" i="10"/>
  <c r="E170" i="10"/>
  <c r="G170" i="10"/>
  <c r="I170" i="10"/>
  <c r="K170" i="10"/>
  <c r="M170" i="10"/>
  <c r="O170" i="10"/>
  <c r="S170" i="10"/>
  <c r="U170" i="10"/>
  <c r="W170" i="10"/>
  <c r="Y170" i="10"/>
  <c r="AA170" i="10"/>
  <c r="AC170" i="10"/>
  <c r="AE170" i="10"/>
  <c r="AI170" i="10"/>
  <c r="AK170" i="10"/>
  <c r="AM170" i="10"/>
  <c r="AO170" i="10"/>
  <c r="AQ170" i="10"/>
  <c r="AS170" i="10"/>
  <c r="L171" i="10"/>
  <c r="N171" i="10"/>
  <c r="P171" i="10"/>
  <c r="R171" i="10"/>
  <c r="T171" i="10"/>
  <c r="AH171" i="10"/>
  <c r="AJ171" i="10"/>
  <c r="AN171" i="10"/>
  <c r="D173" i="10"/>
  <c r="L173" i="10"/>
  <c r="AH173" i="10"/>
  <c r="AJ173" i="10"/>
  <c r="AL173" i="10"/>
  <c r="N175" i="10"/>
  <c r="K178" i="10"/>
  <c r="AG178" i="10"/>
  <c r="Z179" i="10"/>
  <c r="D181" i="10"/>
  <c r="F181" i="10"/>
  <c r="H181" i="10"/>
  <c r="J181" i="10"/>
  <c r="N181" i="10"/>
  <c r="P181" i="10"/>
  <c r="R181" i="10"/>
  <c r="T181" i="10"/>
  <c r="V181" i="10"/>
  <c r="X181" i="10"/>
  <c r="Z181" i="10"/>
  <c r="AD181" i="10"/>
  <c r="AF181" i="10"/>
  <c r="AH181" i="10"/>
  <c r="AJ181" i="10"/>
  <c r="AL181" i="10"/>
  <c r="AN181" i="10"/>
  <c r="AP181" i="10"/>
  <c r="I182" i="10"/>
  <c r="K182" i="10"/>
  <c r="M182" i="10"/>
  <c r="O182" i="10"/>
  <c r="W182" i="10"/>
  <c r="AE182" i="10"/>
  <c r="AI182" i="10"/>
  <c r="AO182" i="10"/>
  <c r="AQ182" i="10"/>
  <c r="AS182" i="10"/>
  <c r="AB183" i="10"/>
  <c r="AD183" i="10"/>
  <c r="AJ183" i="10"/>
  <c r="AL183" i="10"/>
  <c r="T189" i="10"/>
  <c r="E190" i="10"/>
  <c r="D191" i="10"/>
  <c r="F191" i="10"/>
  <c r="H191" i="10"/>
  <c r="J191" i="10"/>
  <c r="L191" i="10"/>
  <c r="N191" i="10"/>
  <c r="P191" i="10"/>
  <c r="T191" i="10"/>
  <c r="V191" i="10"/>
  <c r="X191" i="10"/>
  <c r="Z191" i="10"/>
  <c r="AB191" i="10"/>
  <c r="AD191" i="10"/>
  <c r="AF191" i="10"/>
  <c r="AJ191" i="10"/>
  <c r="AL191" i="10"/>
  <c r="AN191" i="10"/>
  <c r="AP191" i="10"/>
  <c r="AR191" i="10"/>
  <c r="D193" i="10"/>
  <c r="L193" i="10"/>
  <c r="N193" i="10"/>
  <c r="P193" i="10"/>
  <c r="AD193" i="10"/>
  <c r="AF193" i="10"/>
  <c r="AH193" i="10"/>
  <c r="AJ193" i="10"/>
  <c r="AL193" i="10"/>
  <c r="Q194" i="10"/>
  <c r="U194" i="10"/>
  <c r="W194" i="10"/>
  <c r="AI194" i="10"/>
  <c r="L199" i="10"/>
  <c r="AH199" i="10"/>
  <c r="H201" i="10"/>
  <c r="X201" i="10"/>
  <c r="AN201" i="10"/>
  <c r="C202" i="10"/>
  <c r="E202" i="10"/>
  <c r="I202" i="10"/>
  <c r="K202" i="10"/>
  <c r="M202" i="10"/>
  <c r="O202" i="10"/>
  <c r="Q202" i="10"/>
  <c r="S202" i="10"/>
  <c r="U202" i="10"/>
  <c r="Y202" i="10"/>
  <c r="AA202" i="10"/>
  <c r="AC202" i="10"/>
  <c r="AE202" i="10"/>
  <c r="AG202" i="10"/>
  <c r="AI202" i="10"/>
  <c r="AK202" i="10"/>
  <c r="AO202" i="10"/>
  <c r="AQ202" i="10"/>
  <c r="AS202" i="10"/>
  <c r="D203" i="10"/>
  <c r="R203" i="10"/>
  <c r="T203" i="10"/>
  <c r="V203" i="10"/>
  <c r="X203" i="10"/>
  <c r="Z203" i="10"/>
  <c r="AN203" i="10"/>
  <c r="AP203" i="10"/>
  <c r="J205" i="10"/>
  <c r="L205" i="10"/>
  <c r="R205" i="10"/>
  <c r="AL205" i="10"/>
  <c r="W206" i="10"/>
  <c r="AE206" i="10"/>
  <c r="L207" i="10"/>
  <c r="AK210" i="10"/>
  <c r="R211" i="10"/>
  <c r="AL211" i="10"/>
  <c r="F170" i="10"/>
  <c r="N170" i="10"/>
  <c r="R170" i="10"/>
  <c r="V170" i="10"/>
  <c r="Z170" i="10"/>
  <c r="AD170" i="10"/>
  <c r="AH170" i="10"/>
  <c r="AL170" i="10"/>
  <c r="AP174" i="10"/>
  <c r="F182" i="10"/>
  <c r="J182" i="10"/>
  <c r="AL182" i="10"/>
  <c r="AP182" i="10"/>
  <c r="J190" i="10"/>
  <c r="N190" i="10"/>
  <c r="Z190" i="10"/>
  <c r="AD190" i="10"/>
  <c r="AP190" i="10"/>
  <c r="N194" i="10"/>
  <c r="AH194" i="10"/>
  <c r="AL194" i="10"/>
  <c r="AP194" i="10"/>
  <c r="BP9" i="10"/>
  <c r="BP13" i="10"/>
  <c r="BP17" i="10"/>
  <c r="BP21" i="10"/>
  <c r="BP25" i="10"/>
  <c r="BP29" i="10"/>
  <c r="BP33" i="10"/>
  <c r="W38" i="11" s="1"/>
  <c r="BP37" i="10"/>
  <c r="BP41" i="10"/>
  <c r="W46" i="11" s="1"/>
  <c r="BP45" i="10"/>
  <c r="BP49" i="10"/>
  <c r="D170" i="10"/>
  <c r="H170" i="10"/>
  <c r="L170" i="10"/>
  <c r="T170" i="10"/>
  <c r="X170" i="10"/>
  <c r="AB170" i="10"/>
  <c r="AF170" i="10"/>
  <c r="AJ170" i="10"/>
  <c r="AN170" i="10"/>
  <c r="AR170" i="10"/>
  <c r="L174" i="10"/>
  <c r="X174" i="10"/>
  <c r="AN178" i="10"/>
  <c r="T182" i="10"/>
  <c r="X182" i="10"/>
  <c r="AB182" i="10"/>
  <c r="AF182" i="10"/>
  <c r="AJ182" i="10"/>
  <c r="H190" i="10"/>
  <c r="L190" i="10"/>
  <c r="X190" i="10"/>
  <c r="AB190" i="10"/>
  <c r="AN190" i="10"/>
  <c r="AR190" i="10"/>
  <c r="X194" i="10"/>
  <c r="AJ194" i="10"/>
  <c r="G366" i="10"/>
  <c r="F366" i="10"/>
  <c r="H323" i="10"/>
  <c r="H324" i="10"/>
  <c r="D366" i="10"/>
  <c r="H325" i="10"/>
  <c r="H329" i="10"/>
  <c r="H333" i="10"/>
  <c r="E344" i="10"/>
  <c r="K366" i="10"/>
  <c r="H335" i="10"/>
  <c r="H339" i="10"/>
  <c r="H343" i="10"/>
  <c r="H347" i="10"/>
  <c r="H351" i="10"/>
  <c r="H355" i="10"/>
  <c r="H359" i="10"/>
  <c r="H363" i="10"/>
  <c r="H42" i="9"/>
  <c r="H38" i="9"/>
  <c r="H6" i="9"/>
  <c r="I324" i="10" l="1"/>
  <c r="V210" i="10"/>
  <c r="D210" i="10"/>
  <c r="AH210" i="10"/>
  <c r="AO198" i="10"/>
  <c r="C351" i="10"/>
  <c r="E351" i="10" s="1"/>
  <c r="I351" i="10" s="1"/>
  <c r="AA198" i="10"/>
  <c r="F198" i="10"/>
  <c r="P198" i="10"/>
  <c r="Q187" i="10"/>
  <c r="K187" i="10"/>
  <c r="AG187" i="10"/>
  <c r="AJ187" i="10"/>
  <c r="E29" i="11"/>
  <c r="W187" i="10"/>
  <c r="AL187" i="10"/>
  <c r="W177" i="10"/>
  <c r="AK177" i="10"/>
  <c r="Z177" i="10"/>
  <c r="X198" i="10"/>
  <c r="AI210" i="10"/>
  <c r="Y198" i="10"/>
  <c r="P187" i="10"/>
  <c r="Q209" i="10"/>
  <c r="AO209" i="10"/>
  <c r="AN209" i="10"/>
  <c r="M209" i="10"/>
  <c r="N209" i="10"/>
  <c r="K209" i="10"/>
  <c r="AF209" i="10"/>
  <c r="AM197" i="10"/>
  <c r="O197" i="10"/>
  <c r="K197" i="10"/>
  <c r="G197" i="10"/>
  <c r="E39" i="11"/>
  <c r="F39" i="11" s="1"/>
  <c r="AI39" i="11" s="1"/>
  <c r="AP197" i="10"/>
  <c r="E197" i="10"/>
  <c r="AR197" i="10"/>
  <c r="M186" i="10"/>
  <c r="AA186" i="10"/>
  <c r="AD186" i="10"/>
  <c r="L186" i="10"/>
  <c r="AL186" i="10"/>
  <c r="C186" i="10"/>
  <c r="P186" i="10"/>
  <c r="W17" i="11"/>
  <c r="Y175" i="10"/>
  <c r="AN175" i="10"/>
  <c r="AR175" i="10"/>
  <c r="AH186" i="10"/>
  <c r="Q210" i="10"/>
  <c r="C198" i="10"/>
  <c r="N187" i="10"/>
  <c r="F210" i="10"/>
  <c r="AS187" i="10"/>
  <c r="K175" i="10"/>
  <c r="I207" i="10"/>
  <c r="D207" i="10"/>
  <c r="Z195" i="10"/>
  <c r="AE195" i="10"/>
  <c r="H174" i="10"/>
  <c r="J174" i="10"/>
  <c r="AD174" i="10"/>
  <c r="O210" i="10"/>
  <c r="X197" i="10"/>
  <c r="AE186" i="10"/>
  <c r="AF210" i="10"/>
  <c r="Q175" i="10"/>
  <c r="P13" i="11"/>
  <c r="P48" i="11"/>
  <c r="P18" i="11"/>
  <c r="P22" i="11"/>
  <c r="P38" i="11"/>
  <c r="P23" i="11"/>
  <c r="AC205" i="10"/>
  <c r="E205" i="10"/>
  <c r="AA205" i="10"/>
  <c r="AD205" i="10"/>
  <c r="Y205" i="10"/>
  <c r="N205" i="10"/>
  <c r="AN205" i="10"/>
  <c r="W205" i="10"/>
  <c r="P205" i="10"/>
  <c r="S194" i="10"/>
  <c r="AO194" i="10"/>
  <c r="F194" i="10"/>
  <c r="AN194" i="10"/>
  <c r="AE194" i="10"/>
  <c r="R194" i="10"/>
  <c r="AR194" i="10"/>
  <c r="C194" i="10"/>
  <c r="AG194" i="10"/>
  <c r="V194" i="10"/>
  <c r="D194" i="10"/>
  <c r="C336" i="10"/>
  <c r="E336" i="10" s="1"/>
  <c r="I336" i="10" s="1"/>
  <c r="AI183" i="10"/>
  <c r="AK183" i="10"/>
  <c r="AE183" i="10"/>
  <c r="J183" i="10"/>
  <c r="AF183" i="10"/>
  <c r="AG183" i="10"/>
  <c r="K183" i="10"/>
  <c r="AC183" i="10"/>
  <c r="P183" i="10"/>
  <c r="Q183" i="10"/>
  <c r="T183" i="10"/>
  <c r="E15" i="11"/>
  <c r="W173" i="10"/>
  <c r="M173" i="10"/>
  <c r="W15" i="11"/>
  <c r="S173" i="10"/>
  <c r="I173" i="10"/>
  <c r="R173" i="10"/>
  <c r="AP173" i="10"/>
  <c r="O173" i="10"/>
  <c r="AG173" i="10"/>
  <c r="AD173" i="10"/>
  <c r="AC173" i="10"/>
  <c r="AF173" i="10"/>
  <c r="T194" i="10"/>
  <c r="J194" i="10"/>
  <c r="Z174" i="10"/>
  <c r="AL209" i="10"/>
  <c r="AH205" i="10"/>
  <c r="V197" i="10"/>
  <c r="O194" i="10"/>
  <c r="AC186" i="10"/>
  <c r="V183" i="10"/>
  <c r="X177" i="10"/>
  <c r="V173" i="10"/>
  <c r="AE205" i="10"/>
  <c r="G183" i="10"/>
  <c r="U175" i="10"/>
  <c r="W39" i="11"/>
  <c r="AM203" i="10"/>
  <c r="W203" i="10"/>
  <c r="G203" i="10"/>
  <c r="AK203" i="10"/>
  <c r="U203" i="10"/>
  <c r="E203" i="10"/>
  <c r="L203" i="10"/>
  <c r="AB203" i="10"/>
  <c r="AR203" i="10"/>
  <c r="W45" i="11"/>
  <c r="AE203" i="10"/>
  <c r="K203" i="10"/>
  <c r="N203" i="10"/>
  <c r="AF203" i="10"/>
  <c r="E45" i="11"/>
  <c r="AC203" i="10"/>
  <c r="I203" i="10"/>
  <c r="P203" i="10"/>
  <c r="AH203" i="10"/>
  <c r="S193" i="10"/>
  <c r="AG193" i="10"/>
  <c r="C346" i="10"/>
  <c r="E346" i="10" s="1"/>
  <c r="O193" i="10"/>
  <c r="AC193" i="10"/>
  <c r="H193" i="10"/>
  <c r="X193" i="10"/>
  <c r="AN193" i="10"/>
  <c r="AQ193" i="10"/>
  <c r="K193" i="10"/>
  <c r="Y193" i="10"/>
  <c r="C193" i="10"/>
  <c r="E193" i="10"/>
  <c r="F193" i="10"/>
  <c r="Z193" i="10"/>
  <c r="AR193" i="10"/>
  <c r="AS193" i="10"/>
  <c r="J193" i="10"/>
  <c r="AB193" i="10"/>
  <c r="Q182" i="10"/>
  <c r="AG182" i="10"/>
  <c r="N182" i="10"/>
  <c r="P182" i="10"/>
  <c r="E24" i="11"/>
  <c r="S182" i="10"/>
  <c r="AK182" i="10"/>
  <c r="R182" i="10"/>
  <c r="H182" i="10"/>
  <c r="AR182" i="10"/>
  <c r="C182" i="10"/>
  <c r="U182" i="10"/>
  <c r="AM182" i="10"/>
  <c r="V182" i="10"/>
  <c r="L182" i="10"/>
  <c r="AS171" i="10"/>
  <c r="M171" i="10"/>
  <c r="W171" i="10"/>
  <c r="AO171" i="10"/>
  <c r="I171" i="10"/>
  <c r="S171" i="10"/>
  <c r="F171" i="10"/>
  <c r="V171" i="10"/>
  <c r="AL171" i="10"/>
  <c r="U171" i="10"/>
  <c r="O171" i="10"/>
  <c r="D171" i="10"/>
  <c r="X171" i="10"/>
  <c r="AP171" i="10"/>
  <c r="Q171" i="10"/>
  <c r="K171" i="10"/>
  <c r="H171" i="10"/>
  <c r="Z171" i="10"/>
  <c r="AR171" i="10"/>
  <c r="P194" i="10"/>
  <c r="D182" i="10"/>
  <c r="AH182" i="10"/>
  <c r="N174" i="10"/>
  <c r="L209" i="10"/>
  <c r="AF205" i="10"/>
  <c r="AL203" i="10"/>
  <c r="J203" i="10"/>
  <c r="N197" i="10"/>
  <c r="K194" i="10"/>
  <c r="V193" i="10"/>
  <c r="I186" i="10"/>
  <c r="N183" i="10"/>
  <c r="AC182" i="10"/>
  <c r="G182" i="10"/>
  <c r="D177" i="10"/>
  <c r="T173" i="10"/>
  <c r="AF171" i="10"/>
  <c r="J171" i="10"/>
  <c r="AM171" i="10"/>
  <c r="I209" i="10"/>
  <c r="AK205" i="10"/>
  <c r="S203" i="10"/>
  <c r="C356" i="10"/>
  <c r="E356" i="10" s="1"/>
  <c r="I356" i="10" s="1"/>
  <c r="W193" i="10"/>
  <c r="AM183" i="10"/>
  <c r="Q173" i="10"/>
  <c r="C347" i="10"/>
  <c r="E347" i="10" s="1"/>
  <c r="I347" i="10" s="1"/>
  <c r="P44" i="11"/>
  <c r="I334" i="10"/>
  <c r="L194" i="10"/>
  <c r="T186" i="10"/>
  <c r="AD182" i="10"/>
  <c r="J209" i="10"/>
  <c r="AB205" i="10"/>
  <c r="AJ203" i="10"/>
  <c r="H203" i="10"/>
  <c r="AM194" i="10"/>
  <c r="E194" i="10"/>
  <c r="T193" i="10"/>
  <c r="G186" i="10"/>
  <c r="L183" i="10"/>
  <c r="AA182" i="10"/>
  <c r="E182" i="10"/>
  <c r="V175" i="10"/>
  <c r="P173" i="10"/>
  <c r="AD171" i="10"/>
  <c r="AO177" i="10"/>
  <c r="AQ171" i="10"/>
  <c r="AG209" i="10"/>
  <c r="AQ205" i="10"/>
  <c r="Y203" i="10"/>
  <c r="I193" i="10"/>
  <c r="AA193" i="10"/>
  <c r="AQ183" i="10"/>
  <c r="AK173" i="10"/>
  <c r="E35" i="11"/>
  <c r="E13" i="11"/>
  <c r="P16" i="11"/>
  <c r="I344" i="10"/>
  <c r="H194" i="10"/>
  <c r="AN182" i="10"/>
  <c r="AR174" i="10"/>
  <c r="J198" i="10"/>
  <c r="Z182" i="10"/>
  <c r="T207" i="10"/>
  <c r="V205" i="10"/>
  <c r="AD203" i="10"/>
  <c r="F203" i="10"/>
  <c r="AK194" i="10"/>
  <c r="AP193" i="10"/>
  <c r="R193" i="10"/>
  <c r="AN183" i="10"/>
  <c r="D183" i="10"/>
  <c r="Y182" i="10"/>
  <c r="T175" i="10"/>
  <c r="N173" i="10"/>
  <c r="AB171" i="10"/>
  <c r="AI177" i="10"/>
  <c r="E171" i="10"/>
  <c r="AM209" i="10"/>
  <c r="AS205" i="10"/>
  <c r="AA203" i="10"/>
  <c r="M193" i="10"/>
  <c r="AE193" i="10"/>
  <c r="E183" i="10"/>
  <c r="C173" i="10"/>
  <c r="W35" i="11"/>
  <c r="W13" i="11"/>
  <c r="P12" i="11"/>
  <c r="P170" i="10"/>
  <c r="AP170" i="10"/>
  <c r="J170" i="10"/>
  <c r="AM202" i="10"/>
  <c r="W202" i="10"/>
  <c r="G202" i="10"/>
  <c r="AH191" i="10"/>
  <c r="R191" i="10"/>
  <c r="AR181" i="10"/>
  <c r="AB181" i="10"/>
  <c r="L181" i="10"/>
  <c r="AG170" i="10"/>
  <c r="L202" i="10"/>
  <c r="AB202" i="10"/>
  <c r="AR202" i="10"/>
  <c r="C191" i="10"/>
  <c r="AI191" i="10"/>
  <c r="Y191" i="10"/>
  <c r="AI189" i="10"/>
  <c r="AC181" i="10"/>
  <c r="O181" i="10"/>
  <c r="E44" i="11"/>
  <c r="W53" i="11"/>
  <c r="AQ211" i="10"/>
  <c r="AA211" i="10"/>
  <c r="K211" i="10"/>
  <c r="AM211" i="10"/>
  <c r="U211" i="10"/>
  <c r="C211" i="10"/>
  <c r="L211" i="10"/>
  <c r="AB211" i="10"/>
  <c r="AR211" i="10"/>
  <c r="AK211" i="10"/>
  <c r="S211" i="10"/>
  <c r="N211" i="10"/>
  <c r="AD211" i="10"/>
  <c r="AR189" i="10"/>
  <c r="AO211" i="10"/>
  <c r="AO189" i="10"/>
  <c r="J211" i="10"/>
  <c r="AH187" i="10"/>
  <c r="AS211" i="10"/>
  <c r="AS189" i="10"/>
  <c r="W29" i="11"/>
  <c r="H198" i="10"/>
  <c r="AL198" i="10"/>
  <c r="R186" i="10"/>
  <c r="AE210" i="10"/>
  <c r="AD209" i="10"/>
  <c r="AB199" i="10"/>
  <c r="S198" i="10"/>
  <c r="L197" i="10"/>
  <c r="AJ189" i="10"/>
  <c r="AF187" i="10"/>
  <c r="AP177" i="10"/>
  <c r="AL175" i="10"/>
  <c r="AL210" i="10"/>
  <c r="W211" i="10"/>
  <c r="C189" i="10"/>
  <c r="E177" i="10"/>
  <c r="AQ209" i="10"/>
  <c r="S197" i="10"/>
  <c r="AM187" i="10"/>
  <c r="AC175" i="10"/>
  <c r="E28" i="11"/>
  <c r="AM206" i="10"/>
  <c r="L206" i="10"/>
  <c r="AC174" i="10"/>
  <c r="AB174" i="10"/>
  <c r="E174" i="10"/>
  <c r="AN174" i="10"/>
  <c r="AN198" i="10"/>
  <c r="Z211" i="10"/>
  <c r="E210" i="10"/>
  <c r="D209" i="10"/>
  <c r="AH197" i="10"/>
  <c r="AH189" i="10"/>
  <c r="J189" i="10"/>
  <c r="X187" i="10"/>
  <c r="AS186" i="10"/>
  <c r="W186" i="10"/>
  <c r="S178" i="10"/>
  <c r="AN177" i="10"/>
  <c r="R177" i="10"/>
  <c r="AF175" i="10"/>
  <c r="H175" i="10"/>
  <c r="R210" i="10"/>
  <c r="AP210" i="10"/>
  <c r="Y211" i="10"/>
  <c r="U199" i="10"/>
  <c r="I189" i="10"/>
  <c r="G189" i="10"/>
  <c r="I177" i="10"/>
  <c r="S177" i="10"/>
  <c r="U197" i="10"/>
  <c r="AQ187" i="10"/>
  <c r="AA175" i="10"/>
  <c r="AG175" i="10"/>
  <c r="W28" i="11"/>
  <c r="P21" i="11"/>
  <c r="P29" i="11"/>
  <c r="P50" i="11"/>
  <c r="P28" i="11"/>
  <c r="P33" i="11"/>
  <c r="P54" i="11"/>
  <c r="P32" i="11"/>
  <c r="P17" i="11"/>
  <c r="P27" i="11"/>
  <c r="P45" i="11"/>
  <c r="P39" i="11"/>
  <c r="P49" i="11"/>
  <c r="P43" i="11"/>
  <c r="AI205" i="10"/>
  <c r="S205" i="10"/>
  <c r="C205" i="10"/>
  <c r="AG205" i="10"/>
  <c r="Q205" i="10"/>
  <c r="D205" i="10"/>
  <c r="T205" i="10"/>
  <c r="AJ205" i="10"/>
  <c r="AO205" i="10"/>
  <c r="U205" i="10"/>
  <c r="F205" i="10"/>
  <c r="X205" i="10"/>
  <c r="AP205" i="10"/>
  <c r="AM205" i="10"/>
  <c r="O205" i="10"/>
  <c r="H205" i="10"/>
  <c r="Z205" i="10"/>
  <c r="AR205" i="10"/>
  <c r="E36" i="11"/>
  <c r="W36" i="11"/>
  <c r="M194" i="10"/>
  <c r="AC194" i="10"/>
  <c r="AS194" i="10"/>
  <c r="G194" i="10"/>
  <c r="Y194" i="10"/>
  <c r="AQ194" i="10"/>
  <c r="Z194" i="10"/>
  <c r="AB194" i="10"/>
  <c r="I194" i="10"/>
  <c r="AA194" i="10"/>
  <c r="AD194" i="10"/>
  <c r="AF194" i="10"/>
  <c r="AS183" i="10"/>
  <c r="M183" i="10"/>
  <c r="W183" i="10"/>
  <c r="W25" i="11"/>
  <c r="AO183" i="10"/>
  <c r="I183" i="10"/>
  <c r="S183" i="10"/>
  <c r="R183" i="10"/>
  <c r="AH183" i="10"/>
  <c r="Y183" i="10"/>
  <c r="AA183" i="10"/>
  <c r="F183" i="10"/>
  <c r="X183" i="10"/>
  <c r="AP183" i="10"/>
  <c r="E25" i="11"/>
  <c r="U183" i="10"/>
  <c r="O183" i="10"/>
  <c r="H183" i="10"/>
  <c r="Z183" i="10"/>
  <c r="AR183" i="10"/>
  <c r="AQ173" i="10"/>
  <c r="K173" i="10"/>
  <c r="Y173" i="10"/>
  <c r="AM173" i="10"/>
  <c r="G173" i="10"/>
  <c r="U173" i="10"/>
  <c r="H173" i="10"/>
  <c r="X173" i="10"/>
  <c r="AN173" i="10"/>
  <c r="C326" i="10"/>
  <c r="E326" i="10" s="1"/>
  <c r="I326" i="10" s="1"/>
  <c r="AS173" i="10"/>
  <c r="E173" i="10"/>
  <c r="F173" i="10"/>
  <c r="Z173" i="10"/>
  <c r="AR173" i="10"/>
  <c r="AI173" i="10"/>
  <c r="AO173" i="10"/>
  <c r="J173" i="10"/>
  <c r="AB173" i="10"/>
  <c r="C331" i="10"/>
  <c r="E331" i="10" s="1"/>
  <c r="I331" i="10" s="1"/>
  <c r="E178" i="10"/>
  <c r="U178" i="10"/>
  <c r="AK178" i="10"/>
  <c r="C178" i="10"/>
  <c r="W178" i="10"/>
  <c r="AO178" i="10"/>
  <c r="F178" i="10"/>
  <c r="AL178" i="10"/>
  <c r="X178" i="10"/>
  <c r="G178" i="10"/>
  <c r="Y178" i="10"/>
  <c r="AQ178" i="10"/>
  <c r="J178" i="10"/>
  <c r="AP178" i="10"/>
  <c r="AB178" i="10"/>
  <c r="AJ178" i="10"/>
  <c r="P211" i="10"/>
  <c r="AF199" i="10"/>
  <c r="I199" i="10"/>
  <c r="AM189" i="10"/>
  <c r="E198" i="10"/>
  <c r="U198" i="10"/>
  <c r="AK198" i="10"/>
  <c r="E40" i="11"/>
  <c r="K198" i="10"/>
  <c r="AC198" i="10"/>
  <c r="R198" i="10"/>
  <c r="W40" i="11"/>
  <c r="M198" i="10"/>
  <c r="AE198" i="10"/>
  <c r="V198" i="10"/>
  <c r="T198" i="10"/>
  <c r="AF178" i="10"/>
  <c r="AP198" i="10"/>
  <c r="AD178" i="10"/>
  <c r="AG210" i="10"/>
  <c r="AS198" i="10"/>
  <c r="AJ210" i="10"/>
  <c r="Q211" i="10"/>
  <c r="C340" i="10"/>
  <c r="E340" i="10" s="1"/>
  <c r="I340" i="10" s="1"/>
  <c r="W51" i="11"/>
  <c r="AK209" i="10"/>
  <c r="U209" i="10"/>
  <c r="E209" i="10"/>
  <c r="AI209" i="10"/>
  <c r="S209" i="10"/>
  <c r="C209" i="10"/>
  <c r="F209" i="10"/>
  <c r="V209" i="10"/>
  <c r="C362" i="10"/>
  <c r="E362" i="10" s="1"/>
  <c r="AA209" i="10"/>
  <c r="G209" i="10"/>
  <c r="P209" i="10"/>
  <c r="AH209" i="10"/>
  <c r="AS209" i="10"/>
  <c r="Y209" i="10"/>
  <c r="R209" i="10"/>
  <c r="AJ209" i="10"/>
  <c r="AE197" i="10"/>
  <c r="AS197" i="10"/>
  <c r="M197" i="10"/>
  <c r="AA197" i="10"/>
  <c r="AO197" i="10"/>
  <c r="I197" i="10"/>
  <c r="P197" i="10"/>
  <c r="AF197" i="10"/>
  <c r="AI197" i="10"/>
  <c r="AG197" i="10"/>
  <c r="R197" i="10"/>
  <c r="AJ197" i="10"/>
  <c r="W197" i="10"/>
  <c r="AC197" i="10"/>
  <c r="T197" i="10"/>
  <c r="AL197" i="10"/>
  <c r="T178" i="10"/>
  <c r="Z178" i="10"/>
  <c r="K210" i="10"/>
  <c r="H209" i="10"/>
  <c r="AQ198" i="10"/>
  <c r="AN197" i="10"/>
  <c r="L189" i="10"/>
  <c r="AA178" i="10"/>
  <c r="T177" i="10"/>
  <c r="L175" i="10"/>
  <c r="P210" i="10"/>
  <c r="C364" i="10"/>
  <c r="E364" i="10" s="1"/>
  <c r="I364" i="10" s="1"/>
  <c r="Q199" i="10"/>
  <c r="E189" i="10"/>
  <c r="K177" i="10"/>
  <c r="O209" i="10"/>
  <c r="Q197" i="10"/>
  <c r="W175" i="10"/>
  <c r="E20" i="11"/>
  <c r="Q207" i="10"/>
  <c r="AO207" i="10"/>
  <c r="AB207" i="10"/>
  <c r="AJ207" i="10"/>
  <c r="D198" i="10"/>
  <c r="AR186" i="10"/>
  <c r="P178" i="10"/>
  <c r="AH198" i="10"/>
  <c r="N186" i="10"/>
  <c r="V178" i="10"/>
  <c r="F211" i="10"/>
  <c r="AC210" i="10"/>
  <c r="AB209" i="10"/>
  <c r="T199" i="10"/>
  <c r="Q198" i="10"/>
  <c r="J197" i="10"/>
  <c r="AJ198" i="10"/>
  <c r="AN186" i="10"/>
  <c r="L178" i="10"/>
  <c r="AD198" i="10"/>
  <c r="J186" i="10"/>
  <c r="R178" i="10"/>
  <c r="X211" i="10"/>
  <c r="D211" i="10"/>
  <c r="AA210" i="10"/>
  <c r="C210" i="10"/>
  <c r="Z209" i="10"/>
  <c r="AR207" i="10"/>
  <c r="R199" i="10"/>
  <c r="AM198" i="10"/>
  <c r="O198" i="10"/>
  <c r="AD197" i="10"/>
  <c r="H197" i="10"/>
  <c r="AD189" i="10"/>
  <c r="H189" i="10"/>
  <c r="V187" i="10"/>
  <c r="AQ186" i="10"/>
  <c r="S186" i="10"/>
  <c r="AS178" i="10"/>
  <c r="Q178" i="10"/>
  <c r="AL177" i="10"/>
  <c r="N177" i="10"/>
  <c r="AD175" i="10"/>
  <c r="F175" i="10"/>
  <c r="T210" i="10"/>
  <c r="AR210" i="10"/>
  <c r="E211" i="10"/>
  <c r="AC211" i="10"/>
  <c r="C199" i="10"/>
  <c r="AE199" i="10"/>
  <c r="M189" i="10"/>
  <c r="U177" i="10"/>
  <c r="W209" i="10"/>
  <c r="Y197" i="10"/>
  <c r="AQ197" i="10"/>
  <c r="M187" i="10"/>
  <c r="AE175" i="10"/>
  <c r="AS175" i="10"/>
  <c r="C339" i="10"/>
  <c r="E339" i="10" s="1"/>
  <c r="I339" i="10" s="1"/>
  <c r="P34" i="11"/>
  <c r="W31" i="11"/>
  <c r="E31" i="11"/>
  <c r="AQ189" i="10"/>
  <c r="K189" i="10"/>
  <c r="Y189" i="10"/>
  <c r="P189" i="10"/>
  <c r="AF189" i="10"/>
  <c r="AA189" i="10"/>
  <c r="AK189" i="10"/>
  <c r="D189" i="10"/>
  <c r="V189" i="10"/>
  <c r="AN189" i="10"/>
  <c r="W189" i="10"/>
  <c r="AG189" i="10"/>
  <c r="F189" i="10"/>
  <c r="X189" i="10"/>
  <c r="AP189" i="10"/>
  <c r="H199" i="10"/>
  <c r="R189" i="10"/>
  <c r="AE178" i="10"/>
  <c r="O211" i="10"/>
  <c r="E19" i="11"/>
  <c r="C330" i="10"/>
  <c r="E330" i="10" s="1"/>
  <c r="I330" i="10" s="1"/>
  <c r="O177" i="10"/>
  <c r="AC177" i="10"/>
  <c r="P177" i="10"/>
  <c r="AF177" i="10"/>
  <c r="AQ177" i="10"/>
  <c r="G177" i="10"/>
  <c r="Q177" i="10"/>
  <c r="J177" i="10"/>
  <c r="AB177" i="10"/>
  <c r="W19" i="11"/>
  <c r="AM177" i="10"/>
  <c r="C177" i="10"/>
  <c r="M177" i="10"/>
  <c r="L177" i="10"/>
  <c r="AD177" i="10"/>
  <c r="W198" i="10"/>
  <c r="N189" i="10"/>
  <c r="F187" i="10"/>
  <c r="AR177" i="10"/>
  <c r="N210" i="10"/>
  <c r="M199" i="10"/>
  <c r="AI187" i="10"/>
  <c r="AO175" i="10"/>
  <c r="I175" i="10"/>
  <c r="S175" i="10"/>
  <c r="AK175" i="10"/>
  <c r="E175" i="10"/>
  <c r="O175" i="10"/>
  <c r="J175" i="10"/>
  <c r="Z175" i="10"/>
  <c r="AP175" i="10"/>
  <c r="E17" i="11"/>
  <c r="M175" i="10"/>
  <c r="G175" i="10"/>
  <c r="P175" i="10"/>
  <c r="AH175" i="10"/>
  <c r="C328" i="10"/>
  <c r="E328" i="10" s="1"/>
  <c r="I328" i="10" s="1"/>
  <c r="AQ175" i="10"/>
  <c r="C175" i="10"/>
  <c r="R175" i="10"/>
  <c r="AJ175" i="10"/>
  <c r="AF211" i="10"/>
  <c r="D187" i="10"/>
  <c r="AF198" i="10"/>
  <c r="AB186" i="10"/>
  <c r="H178" i="10"/>
  <c r="Z198" i="10"/>
  <c r="F186" i="10"/>
  <c r="N178" i="10"/>
  <c r="AP211" i="10"/>
  <c r="V211" i="10"/>
  <c r="AS210" i="10"/>
  <c r="U210" i="10"/>
  <c r="AR209" i="10"/>
  <c r="X209" i="10"/>
  <c r="AL199" i="10"/>
  <c r="P199" i="10"/>
  <c r="AI198" i="10"/>
  <c r="I198" i="10"/>
  <c r="AB197" i="10"/>
  <c r="F197" i="10"/>
  <c r="AB189" i="10"/>
  <c r="AR187" i="10"/>
  <c r="T187" i="10"/>
  <c r="AO186" i="10"/>
  <c r="AM178" i="10"/>
  <c r="O178" i="10"/>
  <c r="AJ177" i="10"/>
  <c r="H177" i="10"/>
  <c r="AB175" i="10"/>
  <c r="D175" i="10"/>
  <c r="AR206" i="10"/>
  <c r="G211" i="10"/>
  <c r="AE211" i="10"/>
  <c r="G199" i="10"/>
  <c r="Q189" i="10"/>
  <c r="S189" i="10"/>
  <c r="Y177" i="10"/>
  <c r="AA177" i="10"/>
  <c r="AC209" i="10"/>
  <c r="AK197" i="10"/>
  <c r="C350" i="10"/>
  <c r="E350" i="10" s="1"/>
  <c r="I350" i="10" s="1"/>
  <c r="C187" i="10"/>
  <c r="AI175" i="10"/>
  <c r="W41" i="11"/>
  <c r="AQ199" i="10"/>
  <c r="AA199" i="10"/>
  <c r="S199" i="10"/>
  <c r="J199" i="10"/>
  <c r="Z199" i="10"/>
  <c r="AP199" i="10"/>
  <c r="C352" i="10"/>
  <c r="E352" i="10" s="1"/>
  <c r="I352" i="10" s="1"/>
  <c r="AC199" i="10"/>
  <c r="O199" i="10"/>
  <c r="D199" i="10"/>
  <c r="V199" i="10"/>
  <c r="AN199" i="10"/>
  <c r="AS199" i="10"/>
  <c r="Y199" i="10"/>
  <c r="K199" i="10"/>
  <c r="F199" i="10"/>
  <c r="X199" i="10"/>
  <c r="AR199" i="10"/>
  <c r="AH178" i="10"/>
  <c r="AJ211" i="10"/>
  <c r="I178" i="10"/>
  <c r="AM199" i="10"/>
  <c r="W52" i="11"/>
  <c r="AN210" i="10"/>
  <c r="X210" i="10"/>
  <c r="H210" i="10"/>
  <c r="AD210" i="10"/>
  <c r="L210" i="10"/>
  <c r="G210" i="10"/>
  <c r="W210" i="10"/>
  <c r="AM210" i="10"/>
  <c r="C363" i="10"/>
  <c r="E363" i="10" s="1"/>
  <c r="I363" i="10" s="1"/>
  <c r="AB210" i="10"/>
  <c r="J210" i="10"/>
  <c r="I210" i="10"/>
  <c r="Y210" i="10"/>
  <c r="AO210" i="10"/>
  <c r="AO187" i="10"/>
  <c r="I187" i="10"/>
  <c r="S187" i="10"/>
  <c r="AK187" i="10"/>
  <c r="E187" i="10"/>
  <c r="O187" i="10"/>
  <c r="J187" i="10"/>
  <c r="Z187" i="10"/>
  <c r="AP187" i="10"/>
  <c r="AC187" i="10"/>
  <c r="AE187" i="10"/>
  <c r="H187" i="10"/>
  <c r="AB187" i="10"/>
  <c r="Y187" i="10"/>
  <c r="AA187" i="10"/>
  <c r="L187" i="10"/>
  <c r="AD187" i="10"/>
  <c r="L198" i="10"/>
  <c r="AH211" i="10"/>
  <c r="M210" i="10"/>
  <c r="AD199" i="10"/>
  <c r="AL189" i="10"/>
  <c r="AC178" i="10"/>
  <c r="V177" i="10"/>
  <c r="AO199" i="10"/>
  <c r="C342" i="10"/>
  <c r="E342" i="10" s="1"/>
  <c r="I342" i="10" s="1"/>
  <c r="AS177" i="10"/>
  <c r="E186" i="10"/>
  <c r="U186" i="10"/>
  <c r="AK186" i="10"/>
  <c r="O186" i="10"/>
  <c r="AG186" i="10"/>
  <c r="V186" i="10"/>
  <c r="AF186" i="10"/>
  <c r="Q186" i="10"/>
  <c r="AI186" i="10"/>
  <c r="Z186" i="10"/>
  <c r="D186" i="10"/>
  <c r="AJ186" i="10"/>
  <c r="AR198" i="10"/>
  <c r="H186" i="10"/>
  <c r="H211" i="10"/>
  <c r="Y186" i="10"/>
  <c r="I335" i="10"/>
  <c r="AB198" i="10"/>
  <c r="X186" i="10"/>
  <c r="AR178" i="10"/>
  <c r="D178" i="10"/>
  <c r="N198" i="10"/>
  <c r="AP186" i="10"/>
  <c r="AN211" i="10"/>
  <c r="T211" i="10"/>
  <c r="AQ210" i="10"/>
  <c r="S210" i="10"/>
  <c r="AP209" i="10"/>
  <c r="T209" i="10"/>
  <c r="AJ199" i="10"/>
  <c r="N199" i="10"/>
  <c r="AG198" i="10"/>
  <c r="G198" i="10"/>
  <c r="Z197" i="10"/>
  <c r="D197" i="10"/>
  <c r="Z189" i="10"/>
  <c r="AN187" i="10"/>
  <c r="R187" i="10"/>
  <c r="AM186" i="10"/>
  <c r="K186" i="10"/>
  <c r="AI178" i="10"/>
  <c r="M178" i="10"/>
  <c r="AH177" i="10"/>
  <c r="F177" i="10"/>
  <c r="X175" i="10"/>
  <c r="AK174" i="10"/>
  <c r="Z210" i="10"/>
  <c r="I211" i="10"/>
  <c r="AG211" i="10"/>
  <c r="W199" i="10"/>
  <c r="AI199" i="10"/>
  <c r="U189" i="10"/>
  <c r="AE189" i="10"/>
  <c r="AG177" i="10"/>
  <c r="AE177" i="10"/>
  <c r="AE209" i="10"/>
  <c r="C197" i="10"/>
  <c r="G187" i="10"/>
  <c r="U187" i="10"/>
  <c r="AM175" i="10"/>
  <c r="E41" i="11"/>
  <c r="I30" i="9"/>
  <c r="D36" i="11" s="1"/>
  <c r="F36" i="11" s="1"/>
  <c r="AI36" i="11" s="1"/>
  <c r="AK36" i="11" s="1"/>
  <c r="I39" i="9"/>
  <c r="D45" i="11" s="1"/>
  <c r="I31" i="9"/>
  <c r="D37" i="11" s="1"/>
  <c r="AP206" i="10"/>
  <c r="AH206" i="10"/>
  <c r="Z206" i="10"/>
  <c r="R206" i="10"/>
  <c r="J206" i="10"/>
  <c r="G206" i="10"/>
  <c r="E48" i="11"/>
  <c r="AN206" i="10"/>
  <c r="AF206" i="10"/>
  <c r="X206" i="10"/>
  <c r="P206" i="10"/>
  <c r="H206" i="10"/>
  <c r="I206" i="10"/>
  <c r="Q206" i="10"/>
  <c r="W48" i="11"/>
  <c r="C359" i="10"/>
  <c r="E359" i="10" s="1"/>
  <c r="AL206" i="10"/>
  <c r="AD206" i="10"/>
  <c r="V206" i="10"/>
  <c r="N206" i="10"/>
  <c r="F206" i="10"/>
  <c r="AQ201" i="10"/>
  <c r="AI201" i="10"/>
  <c r="AA201" i="10"/>
  <c r="S201" i="10"/>
  <c r="K201" i="10"/>
  <c r="C201" i="10"/>
  <c r="J201" i="10"/>
  <c r="R201" i="10"/>
  <c r="Z201" i="10"/>
  <c r="AH201" i="10"/>
  <c r="AP201" i="10"/>
  <c r="W43" i="11"/>
  <c r="AO201" i="10"/>
  <c r="AG201" i="10"/>
  <c r="Y201" i="10"/>
  <c r="Q201" i="10"/>
  <c r="I201" i="10"/>
  <c r="D201" i="10"/>
  <c r="L201" i="10"/>
  <c r="T201" i="10"/>
  <c r="AB201" i="10"/>
  <c r="AJ201" i="10"/>
  <c r="AR201" i="10"/>
  <c r="E43" i="11"/>
  <c r="C354" i="10"/>
  <c r="E354" i="10" s="1"/>
  <c r="I354" i="10" s="1"/>
  <c r="AM201" i="10"/>
  <c r="AE201" i="10"/>
  <c r="W201" i="10"/>
  <c r="O201" i="10"/>
  <c r="G201" i="10"/>
  <c r="E37" i="11"/>
  <c r="C348" i="10"/>
  <c r="E348" i="10" s="1"/>
  <c r="I348" i="10" s="1"/>
  <c r="AG195" i="10"/>
  <c r="Q195" i="10"/>
  <c r="AQ195" i="10"/>
  <c r="AA195" i="10"/>
  <c r="K195" i="10"/>
  <c r="D195" i="10"/>
  <c r="L195" i="10"/>
  <c r="T195" i="10"/>
  <c r="AB195" i="10"/>
  <c r="AJ195" i="10"/>
  <c r="AR195" i="10"/>
  <c r="W37" i="11"/>
  <c r="AS195" i="10"/>
  <c r="AC195" i="10"/>
  <c r="M195" i="10"/>
  <c r="AM195" i="10"/>
  <c r="W195" i="10"/>
  <c r="G195" i="10"/>
  <c r="F195" i="10"/>
  <c r="N195" i="10"/>
  <c r="V195" i="10"/>
  <c r="AD195" i="10"/>
  <c r="AL195" i="10"/>
  <c r="AO195" i="10"/>
  <c r="Y195" i="10"/>
  <c r="I195" i="10"/>
  <c r="AI195" i="10"/>
  <c r="S195" i="10"/>
  <c r="C195" i="10"/>
  <c r="H195" i="10"/>
  <c r="P195" i="10"/>
  <c r="X195" i="10"/>
  <c r="AF195" i="10"/>
  <c r="AN195" i="10"/>
  <c r="W32" i="11"/>
  <c r="G190" i="10"/>
  <c r="O190" i="10"/>
  <c r="W190" i="10"/>
  <c r="AE190" i="10"/>
  <c r="AM190" i="10"/>
  <c r="I190" i="10"/>
  <c r="Q190" i="10"/>
  <c r="Y190" i="10"/>
  <c r="AG190" i="10"/>
  <c r="AO190" i="10"/>
  <c r="C343" i="10"/>
  <c r="E343" i="10" s="1"/>
  <c r="I343" i="10" s="1"/>
  <c r="C190" i="10"/>
  <c r="K190" i="10"/>
  <c r="S190" i="10"/>
  <c r="AA190" i="10"/>
  <c r="AI190" i="10"/>
  <c r="AQ190" i="10"/>
  <c r="AQ185" i="10"/>
  <c r="AA185" i="10"/>
  <c r="K185" i="10"/>
  <c r="AO185" i="10"/>
  <c r="Y185" i="10"/>
  <c r="I185" i="10"/>
  <c r="J185" i="10"/>
  <c r="R185" i="10"/>
  <c r="Z185" i="10"/>
  <c r="AH185" i="10"/>
  <c r="AP185" i="10"/>
  <c r="E27" i="11"/>
  <c r="AM185" i="10"/>
  <c r="W185" i="10"/>
  <c r="G185" i="10"/>
  <c r="AK185" i="10"/>
  <c r="U185" i="10"/>
  <c r="E185" i="10"/>
  <c r="D185" i="10"/>
  <c r="L185" i="10"/>
  <c r="T185" i="10"/>
  <c r="AB185" i="10"/>
  <c r="AJ185" i="10"/>
  <c r="AR185" i="10"/>
  <c r="W27" i="11"/>
  <c r="AI185" i="10"/>
  <c r="S185" i="10"/>
  <c r="C185" i="10"/>
  <c r="AG185" i="10"/>
  <c r="Q185" i="10"/>
  <c r="F185" i="10"/>
  <c r="N185" i="10"/>
  <c r="V185" i="10"/>
  <c r="AD185" i="10"/>
  <c r="AL185" i="10"/>
  <c r="W21" i="11"/>
  <c r="AS179" i="10"/>
  <c r="AC179" i="10"/>
  <c r="M179" i="10"/>
  <c r="AM179" i="10"/>
  <c r="W179" i="10"/>
  <c r="G179" i="10"/>
  <c r="D179" i="10"/>
  <c r="L179" i="10"/>
  <c r="T179" i="10"/>
  <c r="AB179" i="10"/>
  <c r="AJ179" i="10"/>
  <c r="AR179" i="10"/>
  <c r="E21" i="11"/>
  <c r="AO179" i="10"/>
  <c r="Y179" i="10"/>
  <c r="I179" i="10"/>
  <c r="AI179" i="10"/>
  <c r="S179" i="10"/>
  <c r="C179" i="10"/>
  <c r="F179" i="10"/>
  <c r="N179" i="10"/>
  <c r="V179" i="10"/>
  <c r="AD179" i="10"/>
  <c r="AL179" i="10"/>
  <c r="AK179" i="10"/>
  <c r="U179" i="10"/>
  <c r="E179" i="10"/>
  <c r="AE179" i="10"/>
  <c r="O179" i="10"/>
  <c r="H179" i="10"/>
  <c r="P179" i="10"/>
  <c r="X179" i="10"/>
  <c r="AF179" i="10"/>
  <c r="AN179" i="10"/>
  <c r="AJ190" i="10"/>
  <c r="T190" i="10"/>
  <c r="D190" i="10"/>
  <c r="AJ174" i="10"/>
  <c r="T174" i="10"/>
  <c r="D174" i="10"/>
  <c r="AL190" i="10"/>
  <c r="V190" i="10"/>
  <c r="F190" i="10"/>
  <c r="AL174" i="10"/>
  <c r="V174" i="10"/>
  <c r="F174" i="10"/>
  <c r="AP207" i="10"/>
  <c r="AH207" i="10"/>
  <c r="Z207" i="10"/>
  <c r="R207" i="10"/>
  <c r="J207" i="10"/>
  <c r="AS206" i="10"/>
  <c r="AK206" i="10"/>
  <c r="AC206" i="10"/>
  <c r="U206" i="10"/>
  <c r="K206" i="10"/>
  <c r="AL201" i="10"/>
  <c r="V201" i="10"/>
  <c r="F201" i="10"/>
  <c r="R195" i="10"/>
  <c r="AC190" i="10"/>
  <c r="AN185" i="10"/>
  <c r="H185" i="10"/>
  <c r="R179" i="10"/>
  <c r="T206" i="10"/>
  <c r="AC201" i="10"/>
  <c r="E195" i="10"/>
  <c r="O185" i="10"/>
  <c r="AQ179" i="10"/>
  <c r="W49" i="11"/>
  <c r="C360" i="10"/>
  <c r="E360" i="10" s="1"/>
  <c r="I360" i="10" s="1"/>
  <c r="AM207" i="10"/>
  <c r="AE207" i="10"/>
  <c r="W207" i="10"/>
  <c r="O207" i="10"/>
  <c r="G207" i="10"/>
  <c r="AS207" i="10"/>
  <c r="AK207" i="10"/>
  <c r="AC207" i="10"/>
  <c r="U207" i="10"/>
  <c r="M207" i="10"/>
  <c r="E207" i="10"/>
  <c r="AQ207" i="10"/>
  <c r="AI207" i="10"/>
  <c r="AA207" i="10"/>
  <c r="S207" i="10"/>
  <c r="K207" i="10"/>
  <c r="C207" i="10"/>
  <c r="W16" i="11"/>
  <c r="G174" i="10"/>
  <c r="O174" i="10"/>
  <c r="W174" i="10"/>
  <c r="AE174" i="10"/>
  <c r="AM174" i="10"/>
  <c r="I174" i="10"/>
  <c r="Q174" i="10"/>
  <c r="Y174" i="10"/>
  <c r="AG174" i="10"/>
  <c r="AO174" i="10"/>
  <c r="C327" i="10"/>
  <c r="E327" i="10" s="1"/>
  <c r="I327" i="10" s="1"/>
  <c r="C174" i="10"/>
  <c r="K174" i="10"/>
  <c r="S174" i="10"/>
  <c r="AA174" i="10"/>
  <c r="AI174" i="10"/>
  <c r="AQ174" i="10"/>
  <c r="I362" i="10"/>
  <c r="AF190" i="10"/>
  <c r="P190" i="10"/>
  <c r="AF174" i="10"/>
  <c r="P174" i="10"/>
  <c r="BP51" i="10"/>
  <c r="AH190" i="10"/>
  <c r="R190" i="10"/>
  <c r="AH174" i="10"/>
  <c r="R174" i="10"/>
  <c r="AN207" i="10"/>
  <c r="AF207" i="10"/>
  <c r="X207" i="10"/>
  <c r="P207" i="10"/>
  <c r="H207" i="10"/>
  <c r="AQ206" i="10"/>
  <c r="AI206" i="10"/>
  <c r="AA206" i="10"/>
  <c r="S206" i="10"/>
  <c r="E206" i="10"/>
  <c r="AF201" i="10"/>
  <c r="P201" i="10"/>
  <c r="AP195" i="10"/>
  <c r="J195" i="10"/>
  <c r="U190" i="10"/>
  <c r="AF185" i="10"/>
  <c r="AP179" i="10"/>
  <c r="J179" i="10"/>
  <c r="U174" i="10"/>
  <c r="AB206" i="10"/>
  <c r="E201" i="10"/>
  <c r="AK201" i="10"/>
  <c r="U195" i="10"/>
  <c r="M185" i="10"/>
  <c r="AE185" i="10"/>
  <c r="Y207" i="10"/>
  <c r="Q179" i="10"/>
  <c r="E16" i="11"/>
  <c r="AL207" i="10"/>
  <c r="AD207" i="10"/>
  <c r="V207" i="10"/>
  <c r="N207" i="10"/>
  <c r="F207" i="10"/>
  <c r="AO206" i="10"/>
  <c r="AG206" i="10"/>
  <c r="Y206" i="10"/>
  <c r="O206" i="10"/>
  <c r="C206" i="10"/>
  <c r="AD201" i="10"/>
  <c r="N201" i="10"/>
  <c r="AH195" i="10"/>
  <c r="AS190" i="10"/>
  <c r="M190" i="10"/>
  <c r="X185" i="10"/>
  <c r="AH179" i="10"/>
  <c r="AS174" i="10"/>
  <c r="M174" i="10"/>
  <c r="D206" i="10"/>
  <c r="AJ206" i="10"/>
  <c r="M201" i="10"/>
  <c r="AS201" i="10"/>
  <c r="O195" i="10"/>
  <c r="AK195" i="10"/>
  <c r="AC185" i="10"/>
  <c r="C338" i="10"/>
  <c r="E338" i="10" s="1"/>
  <c r="I338" i="10" s="1"/>
  <c r="AG207" i="10"/>
  <c r="K179" i="10"/>
  <c r="AG179" i="10"/>
  <c r="E49" i="11"/>
  <c r="P40" i="11"/>
  <c r="P24" i="11"/>
  <c r="P51" i="11"/>
  <c r="P35" i="11"/>
  <c r="P19" i="11"/>
  <c r="P46" i="11"/>
  <c r="P30" i="11"/>
  <c r="P14" i="11"/>
  <c r="P41" i="11"/>
  <c r="P25" i="11"/>
  <c r="I346" i="10"/>
  <c r="P52" i="11"/>
  <c r="P36" i="11"/>
  <c r="P20" i="11"/>
  <c r="P47" i="11"/>
  <c r="P31" i="11"/>
  <c r="P15" i="11"/>
  <c r="P42" i="11"/>
  <c r="P26" i="11"/>
  <c r="P53" i="11"/>
  <c r="P37" i="11"/>
  <c r="I41" i="9"/>
  <c r="D47" i="11" s="1"/>
  <c r="F47" i="11" s="1"/>
  <c r="AI47" i="11" s="1"/>
  <c r="I13" i="9"/>
  <c r="D19" i="11" s="1"/>
  <c r="I37" i="9"/>
  <c r="D43" i="11" s="1"/>
  <c r="I34" i="9"/>
  <c r="D40" i="11" s="1"/>
  <c r="I35" i="9"/>
  <c r="D41" i="11" s="1"/>
  <c r="I9" i="9"/>
  <c r="D15" i="11" s="1"/>
  <c r="C184" i="10"/>
  <c r="W26" i="11"/>
  <c r="E26" i="11"/>
  <c r="W54" i="11"/>
  <c r="E54" i="11"/>
  <c r="W22" i="11"/>
  <c r="E22" i="11"/>
  <c r="N12" i="11"/>
  <c r="N15" i="11"/>
  <c r="N31" i="11"/>
  <c r="N47" i="11"/>
  <c r="N17" i="11"/>
  <c r="N25" i="11"/>
  <c r="N33" i="11"/>
  <c r="N41" i="11"/>
  <c r="N49" i="11"/>
  <c r="N19" i="11"/>
  <c r="N27" i="11"/>
  <c r="N35" i="11"/>
  <c r="N51" i="11"/>
  <c r="N13" i="11"/>
  <c r="N21" i="11"/>
  <c r="N29" i="11"/>
  <c r="N37" i="11"/>
  <c r="N45" i="11"/>
  <c r="N53" i="11"/>
  <c r="N23" i="11"/>
  <c r="N39" i="11"/>
  <c r="N43" i="11"/>
  <c r="N54" i="11"/>
  <c r="N46" i="11"/>
  <c r="N38" i="11"/>
  <c r="N22" i="11"/>
  <c r="N52" i="11"/>
  <c r="N44" i="11"/>
  <c r="N36" i="11"/>
  <c r="N28" i="11"/>
  <c r="N20" i="11"/>
  <c r="N50" i="11"/>
  <c r="N42" i="11"/>
  <c r="N34" i="11"/>
  <c r="N26" i="11"/>
  <c r="N18" i="11"/>
  <c r="N48" i="11"/>
  <c r="N40" i="11"/>
  <c r="N32" i="11"/>
  <c r="N24" i="11"/>
  <c r="N16" i="11"/>
  <c r="N30" i="11"/>
  <c r="N14" i="11"/>
  <c r="C200" i="10"/>
  <c r="W42" i="11"/>
  <c r="E42" i="11"/>
  <c r="C208" i="10"/>
  <c r="W50" i="11"/>
  <c r="C192" i="10"/>
  <c r="W34" i="11"/>
  <c r="E34" i="11"/>
  <c r="C176" i="10"/>
  <c r="W18" i="11"/>
  <c r="E18" i="11"/>
  <c r="W30" i="11"/>
  <c r="E30" i="11"/>
  <c r="E14" i="11"/>
  <c r="W14" i="11"/>
  <c r="I7" i="9"/>
  <c r="D13" i="11" s="1"/>
  <c r="I27" i="9"/>
  <c r="D33" i="11" s="1"/>
  <c r="F33" i="11" s="1"/>
  <c r="AI33" i="11" s="1"/>
  <c r="I6" i="9"/>
  <c r="D12" i="11" s="1"/>
  <c r="I19" i="9"/>
  <c r="D25" i="11" s="1"/>
  <c r="I26" i="9"/>
  <c r="D32" i="11" s="1"/>
  <c r="F32" i="11" s="1"/>
  <c r="AI32" i="11" s="1"/>
  <c r="AK32" i="11" s="1"/>
  <c r="I18" i="9"/>
  <c r="D24" i="11" s="1"/>
  <c r="I17" i="9"/>
  <c r="D23" i="11" s="1"/>
  <c r="F23" i="11" s="1"/>
  <c r="AI23" i="11" s="1"/>
  <c r="AK23" i="11" s="1"/>
  <c r="I25" i="9"/>
  <c r="D31" i="11" s="1"/>
  <c r="F52" i="11"/>
  <c r="AI52" i="11" s="1"/>
  <c r="AJ52" i="11" s="1"/>
  <c r="I20" i="9"/>
  <c r="D26" i="11" s="1"/>
  <c r="F26" i="11" s="1"/>
  <c r="AI26" i="11" s="1"/>
  <c r="I36" i="9"/>
  <c r="D42" i="11" s="1"/>
  <c r="I43" i="9"/>
  <c r="D49" i="11" s="1"/>
  <c r="I42" i="9"/>
  <c r="D48" i="11" s="1"/>
  <c r="I22" i="9"/>
  <c r="D28" i="11" s="1"/>
  <c r="I38" i="9"/>
  <c r="D44" i="11" s="1"/>
  <c r="I28" i="9"/>
  <c r="D34" i="11" s="1"/>
  <c r="I12" i="9"/>
  <c r="D18" i="11" s="1"/>
  <c r="I8" i="9"/>
  <c r="D14" i="11" s="1"/>
  <c r="C365" i="10"/>
  <c r="E365" i="10" s="1"/>
  <c r="I365" i="10" s="1"/>
  <c r="AR212" i="10"/>
  <c r="AP212" i="10"/>
  <c r="AN212" i="10"/>
  <c r="AL212" i="10"/>
  <c r="AJ212" i="10"/>
  <c r="AH212" i="10"/>
  <c r="AF212" i="10"/>
  <c r="AD212" i="10"/>
  <c r="AB212" i="10"/>
  <c r="Z212" i="10"/>
  <c r="X212" i="10"/>
  <c r="V212" i="10"/>
  <c r="T212" i="10"/>
  <c r="R212" i="10"/>
  <c r="P212" i="10"/>
  <c r="N212" i="10"/>
  <c r="L212" i="10"/>
  <c r="J212" i="10"/>
  <c r="H212" i="10"/>
  <c r="F212" i="10"/>
  <c r="D212" i="10"/>
  <c r="C357" i="10"/>
  <c r="E357" i="10" s="1"/>
  <c r="I357" i="10" s="1"/>
  <c r="AR204" i="10"/>
  <c r="AP204" i="10"/>
  <c r="AN204" i="10"/>
  <c r="AL204" i="10"/>
  <c r="AJ204" i="10"/>
  <c r="AH204" i="10"/>
  <c r="AF204" i="10"/>
  <c r="AD204" i="10"/>
  <c r="AB204" i="10"/>
  <c r="Z204" i="10"/>
  <c r="X204" i="10"/>
  <c r="V204" i="10"/>
  <c r="T204" i="10"/>
  <c r="R204" i="10"/>
  <c r="P204" i="10"/>
  <c r="N204" i="10"/>
  <c r="L204" i="10"/>
  <c r="J204" i="10"/>
  <c r="H204" i="10"/>
  <c r="F204" i="10"/>
  <c r="D204" i="10"/>
  <c r="C349" i="10"/>
  <c r="E349" i="10" s="1"/>
  <c r="I349" i="10" s="1"/>
  <c r="AP196" i="10"/>
  <c r="AL196" i="10"/>
  <c r="AH196" i="10"/>
  <c r="AD196" i="10"/>
  <c r="Z196" i="10"/>
  <c r="V196" i="10"/>
  <c r="R196" i="10"/>
  <c r="N196" i="10"/>
  <c r="J196" i="10"/>
  <c r="F196" i="10"/>
  <c r="AR196" i="10"/>
  <c r="AN196" i="10"/>
  <c r="AJ196" i="10"/>
  <c r="AF196" i="10"/>
  <c r="AB196" i="10"/>
  <c r="X196" i="10"/>
  <c r="T196" i="10"/>
  <c r="P196" i="10"/>
  <c r="L196" i="10"/>
  <c r="H196" i="10"/>
  <c r="D196" i="10"/>
  <c r="C341" i="10"/>
  <c r="E341" i="10" s="1"/>
  <c r="I341" i="10" s="1"/>
  <c r="AP188" i="10"/>
  <c r="AL188" i="10"/>
  <c r="AH188" i="10"/>
  <c r="AD188" i="10"/>
  <c r="Z188" i="10"/>
  <c r="V188" i="10"/>
  <c r="R188" i="10"/>
  <c r="N188" i="10"/>
  <c r="J188" i="10"/>
  <c r="F188" i="10"/>
  <c r="AR188" i="10"/>
  <c r="AN188" i="10"/>
  <c r="AJ188" i="10"/>
  <c r="AF188" i="10"/>
  <c r="AB188" i="10"/>
  <c r="X188" i="10"/>
  <c r="T188" i="10"/>
  <c r="P188" i="10"/>
  <c r="L188" i="10"/>
  <c r="H188" i="10"/>
  <c r="D188" i="10"/>
  <c r="C333" i="10"/>
  <c r="E333" i="10" s="1"/>
  <c r="I333" i="10" s="1"/>
  <c r="AP180" i="10"/>
  <c r="AL180" i="10"/>
  <c r="AH180" i="10"/>
  <c r="AD180" i="10"/>
  <c r="Z180" i="10"/>
  <c r="V180" i="10"/>
  <c r="R180" i="10"/>
  <c r="N180" i="10"/>
  <c r="J180" i="10"/>
  <c r="F180" i="10"/>
  <c r="AR180" i="10"/>
  <c r="AN180" i="10"/>
  <c r="AJ180" i="10"/>
  <c r="AF180" i="10"/>
  <c r="AB180" i="10"/>
  <c r="X180" i="10"/>
  <c r="T180" i="10"/>
  <c r="P180" i="10"/>
  <c r="L180" i="10"/>
  <c r="H180" i="10"/>
  <c r="D180" i="10"/>
  <c r="C325" i="10"/>
  <c r="E325" i="10" s="1"/>
  <c r="I325" i="10" s="1"/>
  <c r="AP172" i="10"/>
  <c r="AL172" i="10"/>
  <c r="AH172" i="10"/>
  <c r="AD172" i="10"/>
  <c r="Z172" i="10"/>
  <c r="V172" i="10"/>
  <c r="R172" i="10"/>
  <c r="N172" i="10"/>
  <c r="J172" i="10"/>
  <c r="F172" i="10"/>
  <c r="AR172" i="10"/>
  <c r="AN172" i="10"/>
  <c r="AJ172" i="10"/>
  <c r="AF172" i="10"/>
  <c r="AB172" i="10"/>
  <c r="X172" i="10"/>
  <c r="T172" i="10"/>
  <c r="P172" i="10"/>
  <c r="L172" i="10"/>
  <c r="H172" i="10"/>
  <c r="D172" i="10"/>
  <c r="AQ212" i="10"/>
  <c r="AM212" i="10"/>
  <c r="AI212" i="10"/>
  <c r="AE212" i="10"/>
  <c r="AA212" i="10"/>
  <c r="W212" i="10"/>
  <c r="S212" i="10"/>
  <c r="O212" i="10"/>
  <c r="K212" i="10"/>
  <c r="G212" i="10"/>
  <c r="C212" i="10"/>
  <c r="AQ208" i="10"/>
  <c r="AM208" i="10"/>
  <c r="AI208" i="10"/>
  <c r="AE208" i="10"/>
  <c r="AA208" i="10"/>
  <c r="W208" i="10"/>
  <c r="S208" i="10"/>
  <c r="O208" i="10"/>
  <c r="K208" i="10"/>
  <c r="G208" i="10"/>
  <c r="AQ204" i="10"/>
  <c r="AM204" i="10"/>
  <c r="AI204" i="10"/>
  <c r="AE204" i="10"/>
  <c r="AA204" i="10"/>
  <c r="W204" i="10"/>
  <c r="S204" i="10"/>
  <c r="O204" i="10"/>
  <c r="K204" i="10"/>
  <c r="G204" i="10"/>
  <c r="C204" i="10"/>
  <c r="AQ200" i="10"/>
  <c r="AM200" i="10"/>
  <c r="AI200" i="10"/>
  <c r="AE200" i="10"/>
  <c r="AA200" i="10"/>
  <c r="W200" i="10"/>
  <c r="S200" i="10"/>
  <c r="O200" i="10"/>
  <c r="K200" i="10"/>
  <c r="G200" i="10"/>
  <c r="AQ196" i="10"/>
  <c r="AM196" i="10"/>
  <c r="AI196" i="10"/>
  <c r="AE196" i="10"/>
  <c r="AA196" i="10"/>
  <c r="W196" i="10"/>
  <c r="S196" i="10"/>
  <c r="O196" i="10"/>
  <c r="K196" i="10"/>
  <c r="G196" i="10"/>
  <c r="C196" i="10"/>
  <c r="AQ192" i="10"/>
  <c r="AM192" i="10"/>
  <c r="AI192" i="10"/>
  <c r="AE192" i="10"/>
  <c r="AA192" i="10"/>
  <c r="W192" i="10"/>
  <c r="S192" i="10"/>
  <c r="O192" i="10"/>
  <c r="K192" i="10"/>
  <c r="G192" i="10"/>
  <c r="AQ188" i="10"/>
  <c r="AM188" i="10"/>
  <c r="AI188" i="10"/>
  <c r="AE188" i="10"/>
  <c r="AA188" i="10"/>
  <c r="W188" i="10"/>
  <c r="S188" i="10"/>
  <c r="O188" i="10"/>
  <c r="K188" i="10"/>
  <c r="G188" i="10"/>
  <c r="C188" i="10"/>
  <c r="AQ184" i="10"/>
  <c r="AM184" i="10"/>
  <c r="AI184" i="10"/>
  <c r="AE184" i="10"/>
  <c r="AA184" i="10"/>
  <c r="W184" i="10"/>
  <c r="S184" i="10"/>
  <c r="O184" i="10"/>
  <c r="K184" i="10"/>
  <c r="G184" i="10"/>
  <c r="AQ180" i="10"/>
  <c r="AM180" i="10"/>
  <c r="AI180" i="10"/>
  <c r="AE180" i="10"/>
  <c r="AA180" i="10"/>
  <c r="W180" i="10"/>
  <c r="S180" i="10"/>
  <c r="O180" i="10"/>
  <c r="K180" i="10"/>
  <c r="G180" i="10"/>
  <c r="C180" i="10"/>
  <c r="AQ176" i="10"/>
  <c r="AM176" i="10"/>
  <c r="AI176" i="10"/>
  <c r="AE176" i="10"/>
  <c r="AA176" i="10"/>
  <c r="W176" i="10"/>
  <c r="S176" i="10"/>
  <c r="O176" i="10"/>
  <c r="K176" i="10"/>
  <c r="G176" i="10"/>
  <c r="AQ172" i="10"/>
  <c r="AM172" i="10"/>
  <c r="AI172" i="10"/>
  <c r="AE172" i="10"/>
  <c r="AA172" i="10"/>
  <c r="W172" i="10"/>
  <c r="S172" i="10"/>
  <c r="O172" i="10"/>
  <c r="K172" i="10"/>
  <c r="G172" i="10"/>
  <c r="C172" i="10"/>
  <c r="I359" i="10"/>
  <c r="I355" i="10"/>
  <c r="H366" i="10"/>
  <c r="C361" i="10"/>
  <c r="E361" i="10" s="1"/>
  <c r="I361" i="10" s="1"/>
  <c r="AR208" i="10"/>
  <c r="AP208" i="10"/>
  <c r="AN208" i="10"/>
  <c r="AL208" i="10"/>
  <c r="AJ208" i="10"/>
  <c r="AH208" i="10"/>
  <c r="AF208" i="10"/>
  <c r="AD208" i="10"/>
  <c r="AB208" i="10"/>
  <c r="Z208" i="10"/>
  <c r="X208" i="10"/>
  <c r="V208" i="10"/>
  <c r="T208" i="10"/>
  <c r="R208" i="10"/>
  <c r="P208" i="10"/>
  <c r="N208" i="10"/>
  <c r="L208" i="10"/>
  <c r="J208" i="10"/>
  <c r="H208" i="10"/>
  <c r="F208" i="10"/>
  <c r="D208" i="10"/>
  <c r="C353" i="10"/>
  <c r="E353" i="10" s="1"/>
  <c r="I353" i="10" s="1"/>
  <c r="AR200" i="10"/>
  <c r="AP200" i="10"/>
  <c r="AN200" i="10"/>
  <c r="AL200" i="10"/>
  <c r="AJ200" i="10"/>
  <c r="AH200" i="10"/>
  <c r="AF200" i="10"/>
  <c r="AD200" i="10"/>
  <c r="AB200" i="10"/>
  <c r="Z200" i="10"/>
  <c r="X200" i="10"/>
  <c r="V200" i="10"/>
  <c r="T200" i="10"/>
  <c r="R200" i="10"/>
  <c r="P200" i="10"/>
  <c r="N200" i="10"/>
  <c r="L200" i="10"/>
  <c r="J200" i="10"/>
  <c r="H200" i="10"/>
  <c r="F200" i="10"/>
  <c r="D200" i="10"/>
  <c r="C345" i="10"/>
  <c r="E345" i="10" s="1"/>
  <c r="I345" i="10" s="1"/>
  <c r="AP192" i="10"/>
  <c r="AL192" i="10"/>
  <c r="AH192" i="10"/>
  <c r="AD192" i="10"/>
  <c r="Z192" i="10"/>
  <c r="V192" i="10"/>
  <c r="R192" i="10"/>
  <c r="N192" i="10"/>
  <c r="J192" i="10"/>
  <c r="F192" i="10"/>
  <c r="AR192" i="10"/>
  <c r="AN192" i="10"/>
  <c r="AJ192" i="10"/>
  <c r="AF192" i="10"/>
  <c r="AB192" i="10"/>
  <c r="X192" i="10"/>
  <c r="T192" i="10"/>
  <c r="P192" i="10"/>
  <c r="L192" i="10"/>
  <c r="H192" i="10"/>
  <c r="D192" i="10"/>
  <c r="C337" i="10"/>
  <c r="E337" i="10" s="1"/>
  <c r="I337" i="10" s="1"/>
  <c r="AP184" i="10"/>
  <c r="AL184" i="10"/>
  <c r="AH184" i="10"/>
  <c r="AD184" i="10"/>
  <c r="Z184" i="10"/>
  <c r="V184" i="10"/>
  <c r="R184" i="10"/>
  <c r="N184" i="10"/>
  <c r="J184" i="10"/>
  <c r="F184" i="10"/>
  <c r="AR184" i="10"/>
  <c r="AN184" i="10"/>
  <c r="AJ184" i="10"/>
  <c r="AF184" i="10"/>
  <c r="AB184" i="10"/>
  <c r="X184" i="10"/>
  <c r="T184" i="10"/>
  <c r="P184" i="10"/>
  <c r="L184" i="10"/>
  <c r="H184" i="10"/>
  <c r="D184" i="10"/>
  <c r="C329" i="10"/>
  <c r="E329" i="10" s="1"/>
  <c r="I329" i="10" s="1"/>
  <c r="AP176" i="10"/>
  <c r="AL176" i="10"/>
  <c r="AH176" i="10"/>
  <c r="AD176" i="10"/>
  <c r="Z176" i="10"/>
  <c r="V176" i="10"/>
  <c r="R176" i="10"/>
  <c r="N176" i="10"/>
  <c r="J176" i="10"/>
  <c r="F176" i="10"/>
  <c r="AR176" i="10"/>
  <c r="AN176" i="10"/>
  <c r="AJ176" i="10"/>
  <c r="AF176" i="10"/>
  <c r="AB176" i="10"/>
  <c r="X176" i="10"/>
  <c r="T176" i="10"/>
  <c r="P176" i="10"/>
  <c r="L176" i="10"/>
  <c r="H176" i="10"/>
  <c r="D176" i="10"/>
  <c r="AS212" i="10"/>
  <c r="AO212" i="10"/>
  <c r="AK212" i="10"/>
  <c r="AG212" i="10"/>
  <c r="AC212" i="10"/>
  <c r="Y212" i="10"/>
  <c r="U212" i="10"/>
  <c r="Q212" i="10"/>
  <c r="M212" i="10"/>
  <c r="I212" i="10"/>
  <c r="E212" i="10"/>
  <c r="AS208" i="10"/>
  <c r="AO208" i="10"/>
  <c r="AK208" i="10"/>
  <c r="AG208" i="10"/>
  <c r="AC208" i="10"/>
  <c r="Y208" i="10"/>
  <c r="U208" i="10"/>
  <c r="Q208" i="10"/>
  <c r="M208" i="10"/>
  <c r="I208" i="10"/>
  <c r="E208" i="10"/>
  <c r="AS204" i="10"/>
  <c r="AO204" i="10"/>
  <c r="AK204" i="10"/>
  <c r="AG204" i="10"/>
  <c r="AC204" i="10"/>
  <c r="Y204" i="10"/>
  <c r="U204" i="10"/>
  <c r="Q204" i="10"/>
  <c r="M204" i="10"/>
  <c r="I204" i="10"/>
  <c r="E204" i="10"/>
  <c r="AS200" i="10"/>
  <c r="AO200" i="10"/>
  <c r="AK200" i="10"/>
  <c r="AG200" i="10"/>
  <c r="AC200" i="10"/>
  <c r="Y200" i="10"/>
  <c r="U200" i="10"/>
  <c r="Q200" i="10"/>
  <c r="M200" i="10"/>
  <c r="I200" i="10"/>
  <c r="E200" i="10"/>
  <c r="AS196" i="10"/>
  <c r="AO196" i="10"/>
  <c r="AK196" i="10"/>
  <c r="AG196" i="10"/>
  <c r="AC196" i="10"/>
  <c r="Y196" i="10"/>
  <c r="U196" i="10"/>
  <c r="Q196" i="10"/>
  <c r="M196" i="10"/>
  <c r="I196" i="10"/>
  <c r="E196" i="10"/>
  <c r="AS192" i="10"/>
  <c r="AO192" i="10"/>
  <c r="AK192" i="10"/>
  <c r="AG192" i="10"/>
  <c r="AC192" i="10"/>
  <c r="Y192" i="10"/>
  <c r="U192" i="10"/>
  <c r="Q192" i="10"/>
  <c r="M192" i="10"/>
  <c r="I192" i="10"/>
  <c r="E192" i="10"/>
  <c r="AS188" i="10"/>
  <c r="AO188" i="10"/>
  <c r="AK188" i="10"/>
  <c r="AG188" i="10"/>
  <c r="AC188" i="10"/>
  <c r="Y188" i="10"/>
  <c r="U188" i="10"/>
  <c r="Q188" i="10"/>
  <c r="M188" i="10"/>
  <c r="I188" i="10"/>
  <c r="E188" i="10"/>
  <c r="AS184" i="10"/>
  <c r="AO184" i="10"/>
  <c r="AK184" i="10"/>
  <c r="AG184" i="10"/>
  <c r="AC184" i="10"/>
  <c r="Y184" i="10"/>
  <c r="U184" i="10"/>
  <c r="Q184" i="10"/>
  <c r="M184" i="10"/>
  <c r="I184" i="10"/>
  <c r="E184" i="10"/>
  <c r="AS180" i="10"/>
  <c r="AO180" i="10"/>
  <c r="AK180" i="10"/>
  <c r="AG180" i="10"/>
  <c r="AC180" i="10"/>
  <c r="Y180" i="10"/>
  <c r="U180" i="10"/>
  <c r="Q180" i="10"/>
  <c r="M180" i="10"/>
  <c r="I180" i="10"/>
  <c r="E180" i="10"/>
  <c r="AS176" i="10"/>
  <c r="AO176" i="10"/>
  <c r="AK176" i="10"/>
  <c r="AG176" i="10"/>
  <c r="AC176" i="10"/>
  <c r="Y176" i="10"/>
  <c r="U176" i="10"/>
  <c r="Q176" i="10"/>
  <c r="M176" i="10"/>
  <c r="I176" i="10"/>
  <c r="E176" i="10"/>
  <c r="AS172" i="10"/>
  <c r="AO172" i="10"/>
  <c r="AK172" i="10"/>
  <c r="AG172" i="10"/>
  <c r="AC172" i="10"/>
  <c r="Y172" i="10"/>
  <c r="U172" i="10"/>
  <c r="Q172" i="10"/>
  <c r="M172" i="10"/>
  <c r="I172" i="10"/>
  <c r="E172" i="10"/>
  <c r="I323" i="10"/>
  <c r="F40" i="11" l="1"/>
  <c r="AI40" i="11" s="1"/>
  <c r="F42" i="11"/>
  <c r="AI42" i="11" s="1"/>
  <c r="AJ42" i="11" s="1"/>
  <c r="N56" i="11"/>
  <c r="F34" i="11"/>
  <c r="AI34" i="11" s="1"/>
  <c r="AJ34" i="11" s="1"/>
  <c r="F28" i="11"/>
  <c r="AI28" i="11" s="1"/>
  <c r="AK28" i="11" s="1"/>
  <c r="F31" i="11"/>
  <c r="AI31" i="11" s="1"/>
  <c r="AK31" i="11" s="1"/>
  <c r="F24" i="11"/>
  <c r="AI24" i="11" s="1"/>
  <c r="AL24" i="11" s="1"/>
  <c r="F25" i="11"/>
  <c r="AI25" i="11" s="1"/>
  <c r="AK25" i="11" s="1"/>
  <c r="F45" i="11"/>
  <c r="AI45" i="11" s="1"/>
  <c r="AL45" i="11" s="1"/>
  <c r="F19" i="11"/>
  <c r="AI19" i="11" s="1"/>
  <c r="AK19" i="11" s="1"/>
  <c r="F18" i="11"/>
  <c r="AI18" i="11" s="1"/>
  <c r="AL18" i="11" s="1"/>
  <c r="AL26" i="11"/>
  <c r="AL33" i="11"/>
  <c r="F13" i="11"/>
  <c r="AI13" i="11" s="1"/>
  <c r="AK13" i="11" s="1"/>
  <c r="F44" i="11"/>
  <c r="AI44" i="11" s="1"/>
  <c r="AL44" i="11" s="1"/>
  <c r="F37" i="11"/>
  <c r="AI37" i="11" s="1"/>
  <c r="AJ37" i="11" s="1"/>
  <c r="F15" i="11"/>
  <c r="AI15" i="11" s="1"/>
  <c r="AL15" i="11" s="1"/>
  <c r="AK45" i="11"/>
  <c r="AJ45" i="11"/>
  <c r="AJ36" i="11"/>
  <c r="F49" i="11"/>
  <c r="AI49" i="11" s="1"/>
  <c r="AL49" i="11" s="1"/>
  <c r="F41" i="11"/>
  <c r="AI41" i="11" s="1"/>
  <c r="AL41" i="11" s="1"/>
  <c r="AL36" i="11"/>
  <c r="F43" i="11"/>
  <c r="AI43" i="11" s="1"/>
  <c r="F48" i="11"/>
  <c r="AI48" i="11" s="1"/>
  <c r="AK48" i="11" s="1"/>
  <c r="F14" i="11"/>
  <c r="AI14" i="11" s="1"/>
  <c r="AJ14" i="11" s="1"/>
  <c r="AJ47" i="11"/>
  <c r="AL39" i="11"/>
  <c r="C219" i="10" a="1"/>
  <c r="AL47" i="11"/>
  <c r="F12" i="11"/>
  <c r="AK47" i="11"/>
  <c r="AK39" i="11"/>
  <c r="AJ39" i="11"/>
  <c r="AL32" i="11"/>
  <c r="AJ33" i="11"/>
  <c r="AK33" i="11"/>
  <c r="I366" i="10"/>
  <c r="AK42" i="11"/>
  <c r="AK24" i="11"/>
  <c r="AL25" i="11"/>
  <c r="AJ32" i="11"/>
  <c r="AJ24" i="11"/>
  <c r="AJ23" i="11"/>
  <c r="AL52" i="11"/>
  <c r="AL23" i="11"/>
  <c r="AK52" i="11"/>
  <c r="AJ26" i="11"/>
  <c r="AK26" i="11"/>
  <c r="AJ44" i="11"/>
  <c r="AJ28" i="11"/>
  <c r="AK18" i="11"/>
  <c r="E366" i="10"/>
  <c r="AL28" i="11" l="1"/>
  <c r="AL42" i="11"/>
  <c r="AJ40" i="11"/>
  <c r="AL40" i="11"/>
  <c r="AK40" i="11"/>
  <c r="AI12" i="11"/>
  <c r="AJ12" i="11" s="1"/>
  <c r="AL34" i="11"/>
  <c r="AL31" i="11"/>
  <c r="AL13" i="11"/>
  <c r="AL19" i="11"/>
  <c r="AJ19" i="11"/>
  <c r="AK34" i="11"/>
  <c r="AK14" i="11"/>
  <c r="AJ31" i="11"/>
  <c r="AJ25" i="11"/>
  <c r="AL37" i="11"/>
  <c r="AJ18" i="11"/>
  <c r="AK37" i="11"/>
  <c r="AK44" i="11"/>
  <c r="AJ49" i="11"/>
  <c r="AJ13" i="11"/>
  <c r="AL14" i="11"/>
  <c r="AK15" i="11"/>
  <c r="AJ48" i="11"/>
  <c r="AL48" i="11"/>
  <c r="AJ15" i="11"/>
  <c r="AS261" i="10"/>
  <c r="S261" i="10"/>
  <c r="AD260" i="10"/>
  <c r="AO259" i="10"/>
  <c r="I259" i="10"/>
  <c r="T258" i="10"/>
  <c r="AE257" i="10"/>
  <c r="AP256" i="10"/>
  <c r="J256" i="10"/>
  <c r="U255" i="10"/>
  <c r="AF254" i="10"/>
  <c r="AQ253" i="10"/>
  <c r="K253" i="10"/>
  <c r="V252" i="10"/>
  <c r="AG251" i="10"/>
  <c r="AR250" i="10"/>
  <c r="L250" i="10"/>
  <c r="W249" i="10"/>
  <c r="AH248" i="10"/>
  <c r="AS247" i="10"/>
  <c r="M247" i="10"/>
  <c r="X246" i="10"/>
  <c r="AO245" i="10"/>
  <c r="U245" i="10"/>
  <c r="E245" i="10"/>
  <c r="AF244" i="10"/>
  <c r="P244" i="10"/>
  <c r="AQ243" i="10"/>
  <c r="AA243" i="10"/>
  <c r="K243" i="10"/>
  <c r="AL242" i="10"/>
  <c r="V242" i="10"/>
  <c r="F242" i="10"/>
  <c r="AG241" i="10"/>
  <c r="Q241" i="10"/>
  <c r="AR240" i="10"/>
  <c r="AB240" i="10"/>
  <c r="L240" i="10"/>
  <c r="AM239" i="10"/>
  <c r="W239" i="10"/>
  <c r="G239" i="10"/>
  <c r="AH238" i="10"/>
  <c r="R238" i="10"/>
  <c r="AS237" i="10"/>
  <c r="AC237" i="10"/>
  <c r="M237" i="10"/>
  <c r="AN236" i="10"/>
  <c r="X236" i="10"/>
  <c r="H236" i="10"/>
  <c r="AI235" i="10"/>
  <c r="S235" i="10"/>
  <c r="C235" i="10"/>
  <c r="AD234" i="10"/>
  <c r="N234" i="10"/>
  <c r="AO233" i="10"/>
  <c r="Y233" i="10"/>
  <c r="I233" i="10"/>
  <c r="AJ232" i="10"/>
  <c r="T232" i="10"/>
  <c r="D232" i="10"/>
  <c r="AE231" i="10"/>
  <c r="O231" i="10"/>
  <c r="AP230" i="10"/>
  <c r="Z230" i="10"/>
  <c r="J230" i="10"/>
  <c r="AK229" i="10"/>
  <c r="U229" i="10"/>
  <c r="E229" i="10"/>
  <c r="AF228" i="10"/>
  <c r="P228" i="10"/>
  <c r="AQ227" i="10"/>
  <c r="AA227" i="10"/>
  <c r="K227" i="10"/>
  <c r="AL226" i="10"/>
  <c r="V226" i="10"/>
  <c r="F226" i="10"/>
  <c r="AG225" i="10"/>
  <c r="Q225" i="10"/>
  <c r="AR224" i="10"/>
  <c r="AB224" i="10"/>
  <c r="L224" i="10"/>
  <c r="AM223" i="10"/>
  <c r="W223" i="10"/>
  <c r="G223" i="10"/>
  <c r="AH222" i="10"/>
  <c r="R222" i="10"/>
  <c r="O261" i="10"/>
  <c r="Z260" i="10"/>
  <c r="AK259" i="10"/>
  <c r="E259" i="10"/>
  <c r="P258" i="10"/>
  <c r="AA257" i="10"/>
  <c r="AL256" i="10"/>
  <c r="F256" i="10"/>
  <c r="Q255" i="10"/>
  <c r="AB254" i="10"/>
  <c r="AM253" i="10"/>
  <c r="G253" i="10"/>
  <c r="R252" i="10"/>
  <c r="AC251" i="10"/>
  <c r="AN250" i="10"/>
  <c r="H250" i="10"/>
  <c r="S249" i="10"/>
  <c r="AD248" i="10"/>
  <c r="AO247" i="10"/>
  <c r="I247" i="10"/>
  <c r="T246" i="10"/>
  <c r="AM245" i="10"/>
  <c r="S245" i="10"/>
  <c r="C245" i="10"/>
  <c r="AD244" i="10"/>
  <c r="N244" i="10"/>
  <c r="AO243" i="10"/>
  <c r="Y243" i="10"/>
  <c r="I243" i="10"/>
  <c r="AJ242" i="10"/>
  <c r="T242" i="10"/>
  <c r="D242" i="10"/>
  <c r="AE241" i="10"/>
  <c r="O241" i="10"/>
  <c r="AP240" i="10"/>
  <c r="Z240" i="10"/>
  <c r="J240" i="10"/>
  <c r="AK239" i="10"/>
  <c r="U239" i="10"/>
  <c r="E239" i="10"/>
  <c r="AF238" i="10"/>
  <c r="P238" i="10"/>
  <c r="AQ237" i="10"/>
  <c r="AA237" i="10"/>
  <c r="K237" i="10"/>
  <c r="AL236" i="10"/>
  <c r="V236" i="10"/>
  <c r="F236" i="10"/>
  <c r="AG235" i="10"/>
  <c r="Q235" i="10"/>
  <c r="AR234" i="10"/>
  <c r="AB234" i="10"/>
  <c r="L234" i="10"/>
  <c r="AM233" i="10"/>
  <c r="W233" i="10"/>
  <c r="G233" i="10"/>
  <c r="AH232" i="10"/>
  <c r="R232" i="10"/>
  <c r="AS231" i="10"/>
  <c r="AC231" i="10"/>
  <c r="M231" i="10"/>
  <c r="AN230" i="10"/>
  <c r="X230" i="10"/>
  <c r="H230" i="10"/>
  <c r="AI229" i="10"/>
  <c r="S229" i="10"/>
  <c r="C229" i="10"/>
  <c r="AD228" i="10"/>
  <c r="N228" i="10"/>
  <c r="AO227" i="10"/>
  <c r="Y227" i="10"/>
  <c r="I227" i="10"/>
  <c r="AJ226" i="10"/>
  <c r="T226" i="10"/>
  <c r="D226" i="10"/>
  <c r="AE225" i="10"/>
  <c r="O225" i="10"/>
  <c r="AP224" i="10"/>
  <c r="Z224" i="10"/>
  <c r="J224" i="10"/>
  <c r="AK223" i="10"/>
  <c r="U223" i="10"/>
  <c r="E223" i="10"/>
  <c r="AF222" i="10"/>
  <c r="P222" i="10"/>
  <c r="AQ261" i="10"/>
  <c r="K261" i="10"/>
  <c r="V260" i="10"/>
  <c r="AG259" i="10"/>
  <c r="AR258" i="10"/>
  <c r="L258" i="10"/>
  <c r="W257" i="10"/>
  <c r="AH256" i="10"/>
  <c r="AS255" i="10"/>
  <c r="M255" i="10"/>
  <c r="X254" i="10"/>
  <c r="AI253" i="10"/>
  <c r="C253" i="10"/>
  <c r="N252" i="10"/>
  <c r="Y251" i="10"/>
  <c r="AJ250" i="10"/>
  <c r="D250" i="10"/>
  <c r="O249" i="10"/>
  <c r="Z248" i="10"/>
  <c r="AK247" i="10"/>
  <c r="E247" i="10"/>
  <c r="P246" i="10"/>
  <c r="AI245" i="10"/>
  <c r="Q245" i="10"/>
  <c r="AR244" i="10"/>
  <c r="AB244" i="10"/>
  <c r="L244" i="10"/>
  <c r="AM243" i="10"/>
  <c r="W243" i="10"/>
  <c r="G243" i="10"/>
  <c r="AH242" i="10"/>
  <c r="R242" i="10"/>
  <c r="AS241" i="10"/>
  <c r="AC241" i="10"/>
  <c r="M241" i="10"/>
  <c r="AN240" i="10"/>
  <c r="X240" i="10"/>
  <c r="H240" i="10"/>
  <c r="AI239" i="10"/>
  <c r="S239" i="10"/>
  <c r="C239" i="10"/>
  <c r="AD238" i="10"/>
  <c r="N238" i="10"/>
  <c r="AO237" i="10"/>
  <c r="Y237" i="10"/>
  <c r="I237" i="10"/>
  <c r="AJ236" i="10"/>
  <c r="T236" i="10"/>
  <c r="D236" i="10"/>
  <c r="AE235" i="10"/>
  <c r="O235" i="10"/>
  <c r="AP234" i="10"/>
  <c r="Z234" i="10"/>
  <c r="J234" i="10"/>
  <c r="AK233" i="10"/>
  <c r="U233" i="10"/>
  <c r="E233" i="10"/>
  <c r="AF232" i="10"/>
  <c r="P232" i="10"/>
  <c r="AQ231" i="10"/>
  <c r="AA231" i="10"/>
  <c r="K231" i="10"/>
  <c r="AL230" i="10"/>
  <c r="V230" i="10"/>
  <c r="F230" i="10"/>
  <c r="AG229" i="10"/>
  <c r="Q229" i="10"/>
  <c r="AR228" i="10"/>
  <c r="AB228" i="10"/>
  <c r="L228" i="10"/>
  <c r="AM227" i="10"/>
  <c r="W227" i="10"/>
  <c r="G227" i="10"/>
  <c r="AH226" i="10"/>
  <c r="R226" i="10"/>
  <c r="AS225" i="10"/>
  <c r="AC225" i="10"/>
  <c r="M225" i="10"/>
  <c r="AN224" i="10"/>
  <c r="X224" i="10"/>
  <c r="H224" i="10"/>
  <c r="AI223" i="10"/>
  <c r="S223" i="10"/>
  <c r="C223" i="10"/>
  <c r="AD222" i="10"/>
  <c r="AM261" i="10"/>
  <c r="G261" i="10"/>
  <c r="R260" i="10"/>
  <c r="AC259" i="10"/>
  <c r="AN258" i="10"/>
  <c r="H258" i="10"/>
  <c r="S257" i="10"/>
  <c r="AD256" i="10"/>
  <c r="AO255" i="10"/>
  <c r="I255" i="10"/>
  <c r="T254" i="10"/>
  <c r="AE253" i="10"/>
  <c r="AP252" i="10"/>
  <c r="J252" i="10"/>
  <c r="U251" i="10"/>
  <c r="AF250" i="10"/>
  <c r="AQ249" i="10"/>
  <c r="K249" i="10"/>
  <c r="V248" i="10"/>
  <c r="AG247" i="10"/>
  <c r="AR246" i="10"/>
  <c r="L246" i="10"/>
  <c r="AG245" i="10"/>
  <c r="O245" i="10"/>
  <c r="AP244" i="10"/>
  <c r="Z244" i="10"/>
  <c r="J244" i="10"/>
  <c r="AK243" i="10"/>
  <c r="U243" i="10"/>
  <c r="E243" i="10"/>
  <c r="AF242" i="10"/>
  <c r="P242" i="10"/>
  <c r="AQ241" i="10"/>
  <c r="AA241" i="10"/>
  <c r="K241" i="10"/>
  <c r="AL240" i="10"/>
  <c r="V240" i="10"/>
  <c r="F240" i="10"/>
  <c r="AG239" i="10"/>
  <c r="Q239" i="10"/>
  <c r="AR238" i="10"/>
  <c r="AB238" i="10"/>
  <c r="L238" i="10"/>
  <c r="AM237" i="10"/>
  <c r="W237" i="10"/>
  <c r="G237" i="10"/>
  <c r="AH236" i="10"/>
  <c r="R236" i="10"/>
  <c r="AS235" i="10"/>
  <c r="AC235" i="10"/>
  <c r="M235" i="10"/>
  <c r="AN234" i="10"/>
  <c r="X234" i="10"/>
  <c r="H234" i="10"/>
  <c r="AI233" i="10"/>
  <c r="S233" i="10"/>
  <c r="C233" i="10"/>
  <c r="AD232" i="10"/>
  <c r="N232" i="10"/>
  <c r="AO231" i="10"/>
  <c r="Y231" i="10"/>
  <c r="I231" i="10"/>
  <c r="AJ230" i="10"/>
  <c r="T230" i="10"/>
  <c r="D230" i="10"/>
  <c r="AE229" i="10"/>
  <c r="O229" i="10"/>
  <c r="AP228" i="10"/>
  <c r="Z228" i="10"/>
  <c r="J228" i="10"/>
  <c r="AK227" i="10"/>
  <c r="U227" i="10"/>
  <c r="E227" i="10"/>
  <c r="AF226" i="10"/>
  <c r="P226" i="10"/>
  <c r="AQ225" i="10"/>
  <c r="AA225" i="10"/>
  <c r="K225" i="10"/>
  <c r="AL224" i="10"/>
  <c r="V224" i="10"/>
  <c r="F224" i="10"/>
  <c r="AG223" i="10"/>
  <c r="Q223" i="10"/>
  <c r="AR222" i="10"/>
  <c r="AE261" i="10"/>
  <c r="J260" i="10"/>
  <c r="AF258" i="10"/>
  <c r="K257" i="10"/>
  <c r="AG255" i="10"/>
  <c r="L254" i="10"/>
  <c r="AH252" i="10"/>
  <c r="M251" i="10"/>
  <c r="AI249" i="10"/>
  <c r="N248" i="10"/>
  <c r="AJ246" i="10"/>
  <c r="AA245" i="10"/>
  <c r="AL244" i="10"/>
  <c r="F244" i="10"/>
  <c r="Q243" i="10"/>
  <c r="AB242" i="10"/>
  <c r="AM241" i="10"/>
  <c r="G241" i="10"/>
  <c r="R240" i="10"/>
  <c r="AC239" i="10"/>
  <c r="AN238" i="10"/>
  <c r="H238" i="10"/>
  <c r="S237" i="10"/>
  <c r="AD236" i="10"/>
  <c r="AO235" i="10"/>
  <c r="I235" i="10"/>
  <c r="T234" i="10"/>
  <c r="AE233" i="10"/>
  <c r="AP232" i="10"/>
  <c r="J232" i="10"/>
  <c r="U231" i="10"/>
  <c r="AF230" i="10"/>
  <c r="AQ229" i="10"/>
  <c r="K229" i="10"/>
  <c r="V228" i="10"/>
  <c r="AG227" i="10"/>
  <c r="AR226" i="10"/>
  <c r="L226" i="10"/>
  <c r="W225" i="10"/>
  <c r="AH224" i="10"/>
  <c r="AS223" i="10"/>
  <c r="M223" i="10"/>
  <c r="Z222" i="10"/>
  <c r="F222" i="10"/>
  <c r="T261" i="10"/>
  <c r="AE260" i="10"/>
  <c r="AP259" i="10"/>
  <c r="J259" i="10"/>
  <c r="U258" i="10"/>
  <c r="AF257" i="10"/>
  <c r="AQ256" i="10"/>
  <c r="K256" i="10"/>
  <c r="V255" i="10"/>
  <c r="AG254" i="10"/>
  <c r="AR253" i="10"/>
  <c r="L253" i="10"/>
  <c r="W252" i="10"/>
  <c r="AH251" i="10"/>
  <c r="AS250" i="10"/>
  <c r="M250" i="10"/>
  <c r="X249" i="10"/>
  <c r="AI248" i="10"/>
  <c r="C248" i="10"/>
  <c r="N247" i="10"/>
  <c r="Y246" i="10"/>
  <c r="AJ245" i="10"/>
  <c r="D245" i="10"/>
  <c r="O244" i="10"/>
  <c r="Z243" i="10"/>
  <c r="AK242" i="10"/>
  <c r="E242" i="10"/>
  <c r="P241" i="10"/>
  <c r="AA240" i="10"/>
  <c r="AL239" i="10"/>
  <c r="F239" i="10"/>
  <c r="Q238" i="10"/>
  <c r="AB237" i="10"/>
  <c r="AM236" i="10"/>
  <c r="G236" i="10"/>
  <c r="R235" i="10"/>
  <c r="AC234" i="10"/>
  <c r="AN233" i="10"/>
  <c r="H233" i="10"/>
  <c r="S232" i="10"/>
  <c r="AD231" i="10"/>
  <c r="AO230" i="10"/>
  <c r="I230" i="10"/>
  <c r="T229" i="10"/>
  <c r="AE228" i="10"/>
  <c r="AP227" i="10"/>
  <c r="J227" i="10"/>
  <c r="U226" i="10"/>
  <c r="AF225" i="10"/>
  <c r="AQ224" i="10"/>
  <c r="K224" i="10"/>
  <c r="V223" i="10"/>
  <c r="AG222" i="10"/>
  <c r="AS221" i="10"/>
  <c r="AC221" i="10"/>
  <c r="M221" i="10"/>
  <c r="AN220" i="10"/>
  <c r="X220" i="10"/>
  <c r="H220" i="10"/>
  <c r="AI219" i="10"/>
  <c r="S219" i="10"/>
  <c r="C219" i="10"/>
  <c r="N261" i="10"/>
  <c r="Y260" i="10"/>
  <c r="AJ259" i="10"/>
  <c r="D259" i="10"/>
  <c r="O258" i="10"/>
  <c r="Z257" i="10"/>
  <c r="AK256" i="10"/>
  <c r="E256" i="10"/>
  <c r="P255" i="10"/>
  <c r="AA254" i="10"/>
  <c r="AL253" i="10"/>
  <c r="F253" i="10"/>
  <c r="Q252" i="10"/>
  <c r="AB251" i="10"/>
  <c r="AM250" i="10"/>
  <c r="G250" i="10"/>
  <c r="R249" i="10"/>
  <c r="AC248" i="10"/>
  <c r="AN247" i="10"/>
  <c r="H247" i="10"/>
  <c r="S246" i="10"/>
  <c r="AD245" i="10"/>
  <c r="AO244" i="10"/>
  <c r="I244" i="10"/>
  <c r="T243" i="10"/>
  <c r="AE242" i="10"/>
  <c r="AP241" i="10"/>
  <c r="J241" i="10"/>
  <c r="U240" i="10"/>
  <c r="AF239" i="10"/>
  <c r="AQ238" i="10"/>
  <c r="K238" i="10"/>
  <c r="V237" i="10"/>
  <c r="AG236" i="10"/>
  <c r="AR235" i="10"/>
  <c r="L235" i="10"/>
  <c r="W234" i="10"/>
  <c r="AH233" i="10"/>
  <c r="AS232" i="10"/>
  <c r="M232" i="10"/>
  <c r="X231" i="10"/>
  <c r="AI230" i="10"/>
  <c r="C230" i="10"/>
  <c r="N229" i="10"/>
  <c r="Y228" i="10"/>
  <c r="AJ227" i="10"/>
  <c r="D227" i="10"/>
  <c r="O226" i="10"/>
  <c r="Z225" i="10"/>
  <c r="AK224" i="10"/>
  <c r="E224" i="10"/>
  <c r="P223" i="10"/>
  <c r="AA222" i="10"/>
  <c r="AP221" i="10"/>
  <c r="Z221" i="10"/>
  <c r="J221" i="10"/>
  <c r="AK220" i="10"/>
  <c r="U220" i="10"/>
  <c r="E220" i="10"/>
  <c r="AF219" i="10"/>
  <c r="P219" i="10"/>
  <c r="AA261" i="10"/>
  <c r="F260" i="10"/>
  <c r="AB258" i="10"/>
  <c r="W261" i="10"/>
  <c r="AS259" i="10"/>
  <c r="X258" i="10"/>
  <c r="C257" i="10"/>
  <c r="Y255" i="10"/>
  <c r="D254" i="10"/>
  <c r="Z252" i="10"/>
  <c r="E251" i="10"/>
  <c r="AA249" i="10"/>
  <c r="F248" i="10"/>
  <c r="AB246" i="10"/>
  <c r="W245" i="10"/>
  <c r="AH244" i="10"/>
  <c r="AS243" i="10"/>
  <c r="M243" i="10"/>
  <c r="X242" i="10"/>
  <c r="AI241" i="10"/>
  <c r="C241" i="10"/>
  <c r="N240" i="10"/>
  <c r="Y239" i="10"/>
  <c r="AJ238" i="10"/>
  <c r="D238" i="10"/>
  <c r="O237" i="10"/>
  <c r="Z236" i="10"/>
  <c r="AK235" i="10"/>
  <c r="E235" i="10"/>
  <c r="P234" i="10"/>
  <c r="AA233" i="10"/>
  <c r="AL232" i="10"/>
  <c r="F232" i="10"/>
  <c r="Q231" i="10"/>
  <c r="AB230" i="10"/>
  <c r="AM229" i="10"/>
  <c r="G229" i="10"/>
  <c r="R228" i="10"/>
  <c r="AC227" i="10"/>
  <c r="AN226" i="10"/>
  <c r="H226" i="10"/>
  <c r="S225" i="10"/>
  <c r="AD224" i="10"/>
  <c r="AO223" i="10"/>
  <c r="I223" i="10"/>
  <c r="V222" i="10"/>
  <c r="AR261" i="10"/>
  <c r="L261" i="10"/>
  <c r="W260" i="10"/>
  <c r="AH259" i="10"/>
  <c r="AS258" i="10"/>
  <c r="M258" i="10"/>
  <c r="X257" i="10"/>
  <c r="AI256" i="10"/>
  <c r="C256" i="10"/>
  <c r="N255" i="10"/>
  <c r="Y254" i="10"/>
  <c r="AJ253" i="10"/>
  <c r="D253" i="10"/>
  <c r="O252" i="10"/>
  <c r="Z251" i="10"/>
  <c r="AK250" i="10"/>
  <c r="E250" i="10"/>
  <c r="P249" i="10"/>
  <c r="AA248" i="10"/>
  <c r="AL247" i="10"/>
  <c r="F247" i="10"/>
  <c r="Q246" i="10"/>
  <c r="AB245" i="10"/>
  <c r="AM244" i="10"/>
  <c r="G244" i="10"/>
  <c r="R243" i="10"/>
  <c r="AC242" i="10"/>
  <c r="AN241" i="10"/>
  <c r="H241" i="10"/>
  <c r="S240" i="10"/>
  <c r="AD239" i="10"/>
  <c r="AO238" i="10"/>
  <c r="I238" i="10"/>
  <c r="T237" i="10"/>
  <c r="AE236" i="10"/>
  <c r="AP235" i="10"/>
  <c r="J235" i="10"/>
  <c r="U234" i="10"/>
  <c r="AF233" i="10"/>
  <c r="AQ232" i="10"/>
  <c r="K232" i="10"/>
  <c r="V231" i="10"/>
  <c r="AG230" i="10"/>
  <c r="AR229" i="10"/>
  <c r="L229" i="10"/>
  <c r="W228" i="10"/>
  <c r="AH227" i="10"/>
  <c r="AS226" i="10"/>
  <c r="M226" i="10"/>
  <c r="X225" i="10"/>
  <c r="AI224" i="10"/>
  <c r="C224" i="10"/>
  <c r="N223" i="10"/>
  <c r="Y222" i="10"/>
  <c r="AO221" i="10"/>
  <c r="Y221" i="10"/>
  <c r="I221" i="10"/>
  <c r="AJ220" i="10"/>
  <c r="T220" i="10"/>
  <c r="D220" i="10"/>
  <c r="AE219" i="10"/>
  <c r="O219" i="10"/>
  <c r="AL261" i="10"/>
  <c r="F261" i="10"/>
  <c r="Q260" i="10"/>
  <c r="AB259" i="10"/>
  <c r="AM258" i="10"/>
  <c r="G258" i="10"/>
  <c r="R257" i="10"/>
  <c r="AC256" i="10"/>
  <c r="AN255" i="10"/>
  <c r="H255" i="10"/>
  <c r="S254" i="10"/>
  <c r="AD253" i="10"/>
  <c r="AO252" i="10"/>
  <c r="I252" i="10"/>
  <c r="T251" i="10"/>
  <c r="AE250" i="10"/>
  <c r="AP249" i="10"/>
  <c r="J249" i="10"/>
  <c r="U248" i="10"/>
  <c r="AF247" i="10"/>
  <c r="AQ246" i="10"/>
  <c r="K246" i="10"/>
  <c r="V245" i="10"/>
  <c r="AG244" i="10"/>
  <c r="AR243" i="10"/>
  <c r="L243" i="10"/>
  <c r="W242" i="10"/>
  <c r="AH241" i="10"/>
  <c r="AS240" i="10"/>
  <c r="M240" i="10"/>
  <c r="X239" i="10"/>
  <c r="AI238" i="10"/>
  <c r="C238" i="10"/>
  <c r="N237" i="10"/>
  <c r="Y236" i="10"/>
  <c r="AJ235" i="10"/>
  <c r="D235" i="10"/>
  <c r="O234" i="10"/>
  <c r="Z233" i="10"/>
  <c r="AK232" i="10"/>
  <c r="E232" i="10"/>
  <c r="P231" i="10"/>
  <c r="AA230" i="10"/>
  <c r="AL229" i="10"/>
  <c r="F229" i="10"/>
  <c r="Q228" i="10"/>
  <c r="AB227" i="10"/>
  <c r="AM226" i="10"/>
  <c r="G226" i="10"/>
  <c r="R225" i="10"/>
  <c r="AC224" i="10"/>
  <c r="AN223" i="10"/>
  <c r="H223" i="10"/>
  <c r="S222" i="10"/>
  <c r="AL221" i="10"/>
  <c r="V221" i="10"/>
  <c r="F221" i="10"/>
  <c r="AG220" i="10"/>
  <c r="Q220" i="10"/>
  <c r="AR219" i="10"/>
  <c r="AB219" i="10"/>
  <c r="L219" i="10"/>
  <c r="C261" i="10"/>
  <c r="M259" i="10"/>
  <c r="Z256" i="10"/>
  <c r="AN254" i="10"/>
  <c r="AL252" i="10"/>
  <c r="AB250" i="10"/>
  <c r="AP248" i="10"/>
  <c r="AN246" i="10"/>
  <c r="M245" i="10"/>
  <c r="T244" i="10"/>
  <c r="S243" i="10"/>
  <c r="N242" i="10"/>
  <c r="U241" i="10"/>
  <c r="T240" i="10"/>
  <c r="O239" i="10"/>
  <c r="V238" i="10"/>
  <c r="U237" i="10"/>
  <c r="P236" i="10"/>
  <c r="W235" i="10"/>
  <c r="V234" i="10"/>
  <c r="Q233" i="10"/>
  <c r="X232" i="10"/>
  <c r="W231" i="10"/>
  <c r="R230" i="10"/>
  <c r="Y229" i="10"/>
  <c r="X228" i="10"/>
  <c r="S227" i="10"/>
  <c r="Z226" i="10"/>
  <c r="Y225" i="10"/>
  <c r="T224" i="10"/>
  <c r="AA223" i="10"/>
  <c r="AB222" i="10"/>
  <c r="AN261" i="10"/>
  <c r="AQ260" i="10"/>
  <c r="C260" i="10"/>
  <c r="AO258" i="10"/>
  <c r="AR257" i="10"/>
  <c r="D257" i="10"/>
  <c r="AP255" i="10"/>
  <c r="AS254" i="10"/>
  <c r="E254" i="10"/>
  <c r="AQ252" i="10"/>
  <c r="C252" i="10"/>
  <c r="F251" i="10"/>
  <c r="AR249" i="10"/>
  <c r="D249" i="10"/>
  <c r="G248" i="10"/>
  <c r="AS246" i="10"/>
  <c r="E246" i="10"/>
  <c r="H245" i="10"/>
  <c r="C244" i="10"/>
  <c r="F243" i="10"/>
  <c r="I242" i="10"/>
  <c r="D241" i="10"/>
  <c r="G240" i="10"/>
  <c r="J239" i="10"/>
  <c r="E238" i="10"/>
  <c r="H237" i="10"/>
  <c r="K236" i="10"/>
  <c r="F235" i="10"/>
  <c r="I234" i="10"/>
  <c r="L233" i="10"/>
  <c r="G232" i="10"/>
  <c r="J231" i="10"/>
  <c r="M230" i="10"/>
  <c r="H229" i="10"/>
  <c r="K228" i="10"/>
  <c r="N227" i="10"/>
  <c r="I226" i="10"/>
  <c r="L225" i="10"/>
  <c r="O224" i="10"/>
  <c r="J223" i="10"/>
  <c r="M222" i="10"/>
  <c r="AE221" i="10"/>
  <c r="G221" i="10"/>
  <c r="AD220" i="10"/>
  <c r="J220" i="10"/>
  <c r="AC219" i="10"/>
  <c r="I219" i="10"/>
  <c r="R261" i="10"/>
  <c r="M260" i="10"/>
  <c r="P259" i="10"/>
  <c r="S258" i="10"/>
  <c r="N257" i="10"/>
  <c r="Q256" i="10"/>
  <c r="T255" i="10"/>
  <c r="O254" i="10"/>
  <c r="R253" i="10"/>
  <c r="U252" i="10"/>
  <c r="P251" i="10"/>
  <c r="S250" i="10"/>
  <c r="V249" i="10"/>
  <c r="Q248" i="10"/>
  <c r="T247" i="10"/>
  <c r="W246" i="10"/>
  <c r="R245" i="10"/>
  <c r="U244" i="10"/>
  <c r="X243" i="10"/>
  <c r="S242" i="10"/>
  <c r="V241" i="10"/>
  <c r="Y240" i="10"/>
  <c r="T239" i="10"/>
  <c r="W238" i="10"/>
  <c r="Z237" i="10"/>
  <c r="U236" i="10"/>
  <c r="X235" i="10"/>
  <c r="AA234" i="10"/>
  <c r="V233" i="10"/>
  <c r="Y232" i="10"/>
  <c r="AB231" i="10"/>
  <c r="W230" i="10"/>
  <c r="Z229" i="10"/>
  <c r="AC228" i="10"/>
  <c r="X227" i="10"/>
  <c r="AA226" i="10"/>
  <c r="AD225" i="10"/>
  <c r="Y224" i="10"/>
  <c r="AB223" i="10"/>
  <c r="AE222" i="10"/>
  <c r="AJ221" i="10"/>
  <c r="P221" i="10"/>
  <c r="AM220" i="10"/>
  <c r="O220" i="10"/>
  <c r="AL219" i="10"/>
  <c r="R219" i="10"/>
  <c r="D224" i="10"/>
  <c r="AD243" i="10"/>
  <c r="AH231" i="10"/>
  <c r="AH223" i="10"/>
  <c r="AO219" i="10"/>
  <c r="AI258" i="10"/>
  <c r="AP253" i="10"/>
  <c r="AL249" i="10"/>
  <c r="AP245" i="10"/>
  <c r="C242" i="10"/>
  <c r="AP237" i="10"/>
  <c r="F233" i="10"/>
  <c r="E228" i="10"/>
  <c r="I224" i="10"/>
  <c r="AP260" i="10"/>
  <c r="AJ258" i="10"/>
  <c r="V256" i="10"/>
  <c r="AJ254" i="10"/>
  <c r="AD252" i="10"/>
  <c r="X250" i="10"/>
  <c r="AL248" i="10"/>
  <c r="AF246" i="10"/>
  <c r="K245" i="10"/>
  <c r="R244" i="10"/>
  <c r="O243" i="10"/>
  <c r="L242" i="10"/>
  <c r="S241" i="10"/>
  <c r="P240" i="10"/>
  <c r="M239" i="10"/>
  <c r="T238" i="10"/>
  <c r="Q237" i="10"/>
  <c r="N236" i="10"/>
  <c r="U235" i="10"/>
  <c r="R234" i="10"/>
  <c r="O233" i="10"/>
  <c r="V232" i="10"/>
  <c r="S231" i="10"/>
  <c r="P230" i="10"/>
  <c r="W229" i="10"/>
  <c r="T228" i="10"/>
  <c r="Q227" i="10"/>
  <c r="X226" i="10"/>
  <c r="U225" i="10"/>
  <c r="R224" i="10"/>
  <c r="Y223" i="10"/>
  <c r="X222" i="10"/>
  <c r="AJ261" i="10"/>
  <c r="AM260" i="10"/>
  <c r="AL259" i="10"/>
  <c r="AK258" i="10"/>
  <c r="AN257" i="10"/>
  <c r="AM256" i="10"/>
  <c r="AL255" i="10"/>
  <c r="AO254" i="10"/>
  <c r="AN253" i="10"/>
  <c r="AM252" i="10"/>
  <c r="AP251" i="10"/>
  <c r="AO250" i="10"/>
  <c r="AN249" i="10"/>
  <c r="AQ248" i="10"/>
  <c r="AP247" i="10"/>
  <c r="AO246" i="10"/>
  <c r="AR245" i="10"/>
  <c r="AQ244" i="10"/>
  <c r="AP243" i="10"/>
  <c r="AS242" i="10"/>
  <c r="AR241" i="10"/>
  <c r="AQ240" i="10"/>
  <c r="C240" i="10"/>
  <c r="AS238" i="10"/>
  <c r="AR237" i="10"/>
  <c r="D237" i="10"/>
  <c r="C236" i="10"/>
  <c r="AS234" i="10"/>
  <c r="E234" i="10"/>
  <c r="D233" i="10"/>
  <c r="C232" i="10"/>
  <c r="F231" i="10"/>
  <c r="E230" i="10"/>
  <c r="D229" i="10"/>
  <c r="G228" i="10"/>
  <c r="F227" i="10"/>
  <c r="E226" i="10"/>
  <c r="H225" i="10"/>
  <c r="G224" i="10"/>
  <c r="F223" i="10"/>
  <c r="I222" i="10"/>
  <c r="AA221" i="10"/>
  <c r="E221" i="10"/>
  <c r="AB220" i="10"/>
  <c r="F220" i="10"/>
  <c r="AA219" i="10"/>
  <c r="G219" i="10"/>
  <c r="J261" i="10"/>
  <c r="I260" i="10"/>
  <c r="L259" i="10"/>
  <c r="K258" i="10"/>
  <c r="J257" i="10"/>
  <c r="M256" i="10"/>
  <c r="L255" i="10"/>
  <c r="K254" i="10"/>
  <c r="N253" i="10"/>
  <c r="M252" i="10"/>
  <c r="L251" i="10"/>
  <c r="O250" i="10"/>
  <c r="N249" i="10"/>
  <c r="M248" i="10"/>
  <c r="P247" i="10"/>
  <c r="O246" i="10"/>
  <c r="N245" i="10"/>
  <c r="Q244" i="10"/>
  <c r="P243" i="10"/>
  <c r="O242" i="10"/>
  <c r="R241" i="10"/>
  <c r="Q240" i="10"/>
  <c r="P239" i="10"/>
  <c r="S238" i="10"/>
  <c r="R237" i="10"/>
  <c r="Q236" i="10"/>
  <c r="T235" i="10"/>
  <c r="S234" i="10"/>
  <c r="R233" i="10"/>
  <c r="U232" i="10"/>
  <c r="T231" i="10"/>
  <c r="S230" i="10"/>
  <c r="V229" i="10"/>
  <c r="U228" i="10"/>
  <c r="T227" i="10"/>
  <c r="W226" i="10"/>
  <c r="V225" i="10"/>
  <c r="U224" i="10"/>
  <c r="X223" i="10"/>
  <c r="W222" i="10"/>
  <c r="AH221" i="10"/>
  <c r="N221" i="10"/>
  <c r="AI220" i="10"/>
  <c r="M220" i="10"/>
  <c r="AJ219" i="10"/>
  <c r="N219" i="10"/>
  <c r="K250" i="10"/>
  <c r="J245" i="10"/>
  <c r="K242" i="10"/>
  <c r="I240" i="10"/>
  <c r="L239" i="10"/>
  <c r="J237" i="10"/>
  <c r="P235" i="10"/>
  <c r="N233" i="10"/>
  <c r="L231" i="10"/>
  <c r="R229" i="10"/>
  <c r="M228" i="10"/>
  <c r="S226" i="10"/>
  <c r="N225" i="10"/>
  <c r="Q224" i="10"/>
  <c r="T223" i="10"/>
  <c r="AF221" i="10"/>
  <c r="L221" i="10"/>
  <c r="AE220" i="10"/>
  <c r="AH219" i="10"/>
  <c r="J219" i="10"/>
  <c r="N260" i="10"/>
  <c r="AK255" i="10"/>
  <c r="AO251" i="10"/>
  <c r="AC247" i="10"/>
  <c r="AN244" i="10"/>
  <c r="AP242" i="10"/>
  <c r="AJ240" i="10"/>
  <c r="AP238" i="10"/>
  <c r="AQ235" i="10"/>
  <c r="AS233" i="10"/>
  <c r="AM231" i="10"/>
  <c r="AS229" i="10"/>
  <c r="D228" i="10"/>
  <c r="AO225" i="10"/>
  <c r="AP222" i="10"/>
  <c r="X261" i="10"/>
  <c r="Y258" i="10"/>
  <c r="W256" i="10"/>
  <c r="U254" i="10"/>
  <c r="AA252" i="10"/>
  <c r="Y250" i="10"/>
  <c r="W248" i="10"/>
  <c r="X245" i="10"/>
  <c r="AB241" i="10"/>
  <c r="Z239" i="10"/>
  <c r="AF237" i="10"/>
  <c r="AG234" i="10"/>
  <c r="AE232" i="10"/>
  <c r="AF229" i="10"/>
  <c r="AD227" i="10"/>
  <c r="AE224" i="10"/>
  <c r="AM221" i="10"/>
  <c r="R220" i="10"/>
  <c r="AH261" i="10"/>
  <c r="AL257" i="10"/>
  <c r="AK252" i="10"/>
  <c r="AR247" i="10"/>
  <c r="AN243" i="10"/>
  <c r="AR239" i="10"/>
  <c r="E236" i="10"/>
  <c r="AR231" i="10"/>
  <c r="AS228" i="10"/>
  <c r="F225" i="10"/>
  <c r="AL260" i="10"/>
  <c r="D258" i="10"/>
  <c r="R256" i="10"/>
  <c r="P254" i="10"/>
  <c r="F252" i="10"/>
  <c r="T250" i="10"/>
  <c r="R248" i="10"/>
  <c r="H246" i="10"/>
  <c r="I245" i="10"/>
  <c r="H244" i="10"/>
  <c r="C243" i="10"/>
  <c r="J242" i="10"/>
  <c r="I241" i="10"/>
  <c r="D240" i="10"/>
  <c r="K239" i="10"/>
  <c r="J238" i="10"/>
  <c r="E237" i="10"/>
  <c r="L236" i="10"/>
  <c r="K235" i="10"/>
  <c r="F234" i="10"/>
  <c r="M233" i="10"/>
  <c r="L232" i="10"/>
  <c r="G231" i="10"/>
  <c r="N230" i="10"/>
  <c r="M229" i="10"/>
  <c r="H228" i="10"/>
  <c r="O227" i="10"/>
  <c r="N226" i="10"/>
  <c r="I225" i="10"/>
  <c r="P224" i="10"/>
  <c r="O223" i="10"/>
  <c r="T222" i="10"/>
  <c r="AF261" i="10"/>
  <c r="AI260" i="10"/>
  <c r="AD259" i="10"/>
  <c r="AG258" i="10"/>
  <c r="AJ257" i="10"/>
  <c r="AE256" i="10"/>
  <c r="AH255" i="10"/>
  <c r="AK254" i="10"/>
  <c r="AF253" i="10"/>
  <c r="AI252" i="10"/>
  <c r="AL251" i="10"/>
  <c r="AG250" i="10"/>
  <c r="AJ249" i="10"/>
  <c r="AM248" i="10"/>
  <c r="AH247" i="10"/>
  <c r="AK246" i="10"/>
  <c r="AN245" i="10"/>
  <c r="AI244" i="10"/>
  <c r="AL243" i="10"/>
  <c r="AO242" i="10"/>
  <c r="AJ241" i="10"/>
  <c r="AM240" i="10"/>
  <c r="AP239" i="10"/>
  <c r="AK238" i="10"/>
  <c r="AN237" i="10"/>
  <c r="AQ236" i="10"/>
  <c r="AL235" i="10"/>
  <c r="AO234" i="10"/>
  <c r="AR233" i="10"/>
  <c r="AM232" i="10"/>
  <c r="AP231" i="10"/>
  <c r="AS230" i="10"/>
  <c r="AN229" i="10"/>
  <c r="AQ228" i="10"/>
  <c r="C228" i="10"/>
  <c r="AO226" i="10"/>
  <c r="AR225" i="10"/>
  <c r="D225" i="10"/>
  <c r="AP223" i="10"/>
  <c r="AS222" i="10"/>
  <c r="E222" i="10"/>
  <c r="W221" i="10"/>
  <c r="C221" i="10"/>
  <c r="Z220" i="10"/>
  <c r="AS219" i="10"/>
  <c r="Y219" i="10"/>
  <c r="E219" i="10"/>
  <c r="AS260" i="10"/>
  <c r="E260" i="10"/>
  <c r="H259" i="10"/>
  <c r="C258" i="10"/>
  <c r="F257" i="10"/>
  <c r="I256" i="10"/>
  <c r="D255" i="10"/>
  <c r="G254" i="10"/>
  <c r="J253" i="10"/>
  <c r="E252" i="10"/>
  <c r="H251" i="10"/>
  <c r="F249" i="10"/>
  <c r="I248" i="10"/>
  <c r="L247" i="10"/>
  <c r="G246" i="10"/>
  <c r="M244" i="10"/>
  <c r="H243" i="10"/>
  <c r="N241" i="10"/>
  <c r="O238" i="10"/>
  <c r="M236" i="10"/>
  <c r="K234" i="10"/>
  <c r="Q232" i="10"/>
  <c r="O230" i="10"/>
  <c r="P227" i="10"/>
  <c r="O222" i="10"/>
  <c r="K220" i="10"/>
  <c r="AK237" i="10"/>
  <c r="S260" i="10"/>
  <c r="AC246" i="10"/>
  <c r="AD235" i="10"/>
  <c r="AG226" i="10"/>
  <c r="S221" i="10"/>
  <c r="AK260" i="10"/>
  <c r="AJ255" i="10"/>
  <c r="AQ250" i="10"/>
  <c r="AM246" i="10"/>
  <c r="AQ242" i="10"/>
  <c r="D239" i="10"/>
  <c r="AQ234" i="10"/>
  <c r="G230" i="10"/>
  <c r="C226" i="10"/>
  <c r="AH260" i="10"/>
  <c r="AQ257" i="10"/>
  <c r="N256" i="10"/>
  <c r="H254" i="10"/>
  <c r="AS251" i="10"/>
  <c r="P250" i="10"/>
  <c r="J248" i="10"/>
  <c r="F246" i="10"/>
  <c r="G245" i="10"/>
  <c r="D244" i="10"/>
  <c r="AR242" i="10"/>
  <c r="H242" i="10"/>
  <c r="E241" i="10"/>
  <c r="AS239" i="10"/>
  <c r="I239" i="10"/>
  <c r="F238" i="10"/>
  <c r="C237" i="10"/>
  <c r="J236" i="10"/>
  <c r="G235" i="10"/>
  <c r="D234" i="10"/>
  <c r="K233" i="10"/>
  <c r="H232" i="10"/>
  <c r="E231" i="10"/>
  <c r="L230" i="10"/>
  <c r="I229" i="10"/>
  <c r="F228" i="10"/>
  <c r="M227" i="10"/>
  <c r="J226" i="10"/>
  <c r="G225" i="10"/>
  <c r="N224" i="10"/>
  <c r="K223" i="10"/>
  <c r="N222" i="10"/>
  <c r="AB261" i="10"/>
  <c r="AA260" i="10"/>
  <c r="Z259" i="10"/>
  <c r="AC258" i="10"/>
  <c r="AB257" i="10"/>
  <c r="AA256" i="10"/>
  <c r="AD255" i="10"/>
  <c r="AC254" i="10"/>
  <c r="AB253" i="10"/>
  <c r="AE252" i="10"/>
  <c r="AD251" i="10"/>
  <c r="AC250" i="10"/>
  <c r="AF249" i="10"/>
  <c r="AE248" i="10"/>
  <c r="AD247" i="10"/>
  <c r="AG246" i="10"/>
  <c r="AF245" i="10"/>
  <c r="AE244" i="10"/>
  <c r="AH243" i="10"/>
  <c r="AG242" i="10"/>
  <c r="AF241" i="10"/>
  <c r="AI240" i="10"/>
  <c r="AH239" i="10"/>
  <c r="AG238" i="10"/>
  <c r="AJ237" i="10"/>
  <c r="AI236" i="10"/>
  <c r="AH235" i="10"/>
  <c r="AK234" i="10"/>
  <c r="AJ233" i="10"/>
  <c r="AI232" i="10"/>
  <c r="AL231" i="10"/>
  <c r="AK230" i="10"/>
  <c r="AJ229" i="10"/>
  <c r="AM228" i="10"/>
  <c r="AL227" i="10"/>
  <c r="AK226" i="10"/>
  <c r="AN225" i="10"/>
  <c r="AM224" i="10"/>
  <c r="AL223" i="10"/>
  <c r="AO222" i="10"/>
  <c r="AQ221" i="10"/>
  <c r="U221" i="10"/>
  <c r="AR220" i="10"/>
  <c r="V220" i="10"/>
  <c r="AQ219" i="10"/>
  <c r="W219" i="10"/>
  <c r="AP261" i="10"/>
  <c r="AO260" i="10"/>
  <c r="AR259" i="10"/>
  <c r="AQ258" i="10"/>
  <c r="AP257" i="10"/>
  <c r="AS256" i="10"/>
  <c r="AR255" i="10"/>
  <c r="AQ254" i="10"/>
  <c r="C254" i="10"/>
  <c r="AS252" i="10"/>
  <c r="AR251" i="10"/>
  <c r="D251" i="10"/>
  <c r="C250" i="10"/>
  <c r="AS248" i="10"/>
  <c r="E248" i="10"/>
  <c r="D247" i="10"/>
  <c r="C246" i="10"/>
  <c r="F245" i="10"/>
  <c r="E244" i="10"/>
  <c r="D243" i="10"/>
  <c r="G242" i="10"/>
  <c r="F241" i="10"/>
  <c r="E240" i="10"/>
  <c r="H239" i="10"/>
  <c r="G238" i="10"/>
  <c r="F237" i="10"/>
  <c r="I236" i="10"/>
  <c r="H235" i="10"/>
  <c r="G234" i="10"/>
  <c r="J233" i="10"/>
  <c r="I232" i="10"/>
  <c r="H231" i="10"/>
  <c r="K230" i="10"/>
  <c r="J229" i="10"/>
  <c r="I228" i="10"/>
  <c r="L227" i="10"/>
  <c r="K226" i="10"/>
  <c r="J225" i="10"/>
  <c r="M224" i="10"/>
  <c r="L223" i="10"/>
  <c r="K222" i="10"/>
  <c r="AD221" i="10"/>
  <c r="H221" i="10"/>
  <c r="AC220" i="10"/>
  <c r="I220" i="10"/>
  <c r="AD219" i="10"/>
  <c r="H219" i="10"/>
  <c r="AM257" i="10"/>
  <c r="AA253" i="10"/>
  <c r="AM249" i="10"/>
  <c r="D246" i="10"/>
  <c r="AI243" i="10"/>
  <c r="AO241" i="10"/>
  <c r="AQ239" i="10"/>
  <c r="AR236" i="10"/>
  <c r="AL234" i="10"/>
  <c r="AR232" i="10"/>
  <c r="C231" i="10"/>
  <c r="AN228" i="10"/>
  <c r="C227" i="10"/>
  <c r="E225" i="10"/>
  <c r="L222" i="10"/>
  <c r="V259" i="10"/>
  <c r="T257" i="10"/>
  <c r="Z255" i="10"/>
  <c r="X253" i="10"/>
  <c r="V251" i="10"/>
  <c r="AB249" i="10"/>
  <c r="Z247" i="10"/>
  <c r="AA244" i="10"/>
  <c r="Y242" i="10"/>
  <c r="AE240" i="10"/>
  <c r="AC238" i="10"/>
  <c r="AA236" i="10"/>
  <c r="AB233" i="10"/>
  <c r="AC230" i="10"/>
  <c r="AI228" i="10"/>
  <c r="AJ225" i="10"/>
  <c r="AK222" i="10"/>
  <c r="AP220" i="10"/>
  <c r="U219" i="10"/>
  <c r="AN259" i="10"/>
  <c r="AO256" i="10"/>
  <c r="AM254" i="10"/>
  <c r="AN251" i="10"/>
  <c r="AO248" i="10"/>
  <c r="AS244" i="10"/>
  <c r="AO240" i="10"/>
  <c r="AS236" i="10"/>
  <c r="C234" i="10"/>
  <c r="D231" i="10"/>
  <c r="H227" i="10"/>
  <c r="AN221" i="10"/>
  <c r="AK228" i="10"/>
  <c r="AK236" i="10"/>
  <c r="X247" i="10"/>
  <c r="X255" i="10"/>
  <c r="AG219" i="10"/>
  <c r="P225" i="10"/>
  <c r="P233" i="10"/>
  <c r="U238" i="10"/>
  <c r="M246" i="10"/>
  <c r="M254" i="10"/>
  <c r="R259" i="10"/>
  <c r="AP226" i="10"/>
  <c r="AD240" i="10"/>
  <c r="AQ220" i="10"/>
  <c r="AJ223" i="10"/>
  <c r="AO228" i="10"/>
  <c r="AE234" i="10"/>
  <c r="AJ239" i="10"/>
  <c r="AK244" i="10"/>
  <c r="W250" i="10"/>
  <c r="W258" i="10"/>
  <c r="AK219" i="10"/>
  <c r="AC222" i="10"/>
  <c r="O228" i="10"/>
  <c r="T233" i="10"/>
  <c r="Y238" i="10"/>
  <c r="K244" i="10"/>
  <c r="L249" i="10"/>
  <c r="Q254" i="10"/>
  <c r="L257" i="10"/>
  <c r="J222" i="10"/>
  <c r="AJ224" i="10"/>
  <c r="AO229" i="10"/>
  <c r="AB232" i="10"/>
  <c r="Y235" i="10"/>
  <c r="AI237" i="10"/>
  <c r="AC243" i="10"/>
  <c r="AQ245" i="10"/>
  <c r="Q251" i="10"/>
  <c r="G257" i="10"/>
  <c r="D219" i="10"/>
  <c r="AS220" i="10"/>
  <c r="C222" i="10"/>
  <c r="AI226" i="10"/>
  <c r="AD229" i="10"/>
  <c r="AN231" i="10"/>
  <c r="AD237" i="10"/>
  <c r="AN239" i="10"/>
  <c r="AI242" i="10"/>
  <c r="Z245" i="10"/>
  <c r="AJ247" i="10"/>
  <c r="AA250" i="10"/>
  <c r="V253" i="10"/>
  <c r="AF255" i="10"/>
  <c r="AA258" i="10"/>
  <c r="V261" i="10"/>
  <c r="AM219" i="10"/>
  <c r="O221" i="10"/>
  <c r="R223" i="10"/>
  <c r="AB225" i="10"/>
  <c r="S228" i="10"/>
  <c r="N231" i="10"/>
  <c r="X233" i="10"/>
  <c r="S236" i="10"/>
  <c r="N239" i="10"/>
  <c r="X241" i="10"/>
  <c r="S244" i="10"/>
  <c r="J247" i="10"/>
  <c r="T249" i="10"/>
  <c r="K252" i="10"/>
  <c r="F255" i="10"/>
  <c r="P257" i="10"/>
  <c r="K260" i="10"/>
  <c r="AJ222" i="10"/>
  <c r="C225" i="10"/>
  <c r="AI227" i="10"/>
  <c r="AD230" i="10"/>
  <c r="AN232" i="10"/>
  <c r="AA235" i="10"/>
  <c r="X238" i="10"/>
  <c r="AH240" i="10"/>
  <c r="AE243" i="10"/>
  <c r="Q247" i="10"/>
  <c r="AK251" i="10"/>
  <c r="O257" i="10"/>
  <c r="X221" i="10"/>
  <c r="AH225" i="10"/>
  <c r="AM230" i="10"/>
  <c r="AD233" i="10"/>
  <c r="Z241" i="10"/>
  <c r="AJ243" i="10"/>
  <c r="AJ251" i="10"/>
  <c r="AE254" i="10"/>
  <c r="M219" i="10"/>
  <c r="AF220" i="10"/>
  <c r="R227" i="10"/>
  <c r="W232" i="10"/>
  <c r="X237" i="10"/>
  <c r="T245" i="10"/>
  <c r="F259" i="10"/>
  <c r="AE239" i="10"/>
  <c r="AK43" i="11"/>
  <c r="AL43" i="11"/>
  <c r="AB221" i="10"/>
  <c r="AL225" i="10"/>
  <c r="AL233" i="10"/>
  <c r="AM238" i="10"/>
  <c r="Y244" i="10"/>
  <c r="Y252" i="10"/>
  <c r="U260" i="10"/>
  <c r="Q222" i="10"/>
  <c r="V227" i="10"/>
  <c r="V235" i="10"/>
  <c r="N243" i="10"/>
  <c r="S248" i="10"/>
  <c r="S256" i="10"/>
  <c r="N259" i="10"/>
  <c r="AD226" i="10"/>
  <c r="AH234" i="10"/>
  <c r="AE249" i="10"/>
  <c r="AN219" i="10"/>
  <c r="AP225" i="10"/>
  <c r="AB239" i="10"/>
  <c r="AC252" i="10"/>
  <c r="U222" i="10"/>
  <c r="L241" i="10"/>
  <c r="AC229" i="10"/>
  <c r="AB255" i="10"/>
  <c r="AJ43" i="11"/>
  <c r="AH237" i="10"/>
  <c r="Q221" i="10"/>
  <c r="R231" i="10"/>
  <c r="W236" i="10"/>
  <c r="R239" i="10"/>
  <c r="W244" i="10"/>
  <c r="R247" i="10"/>
  <c r="I250" i="10"/>
  <c r="S252" i="10"/>
  <c r="J255" i="10"/>
  <c r="E258" i="10"/>
  <c r="O260" i="10"/>
  <c r="AL222" i="10"/>
  <c r="AI225" i="10"/>
  <c r="AS227" i="10"/>
  <c r="AH230" i="10"/>
  <c r="AC233" i="10"/>
  <c r="AM235" i="10"/>
  <c r="Z238" i="10"/>
  <c r="W241" i="10"/>
  <c r="AG243" i="10"/>
  <c r="U247" i="10"/>
  <c r="O253" i="10"/>
  <c r="AI257" i="10"/>
  <c r="X219" i="10"/>
  <c r="AR227" i="10"/>
  <c r="AE238" i="10"/>
  <c r="Z249" i="10"/>
  <c r="AF259" i="10"/>
  <c r="W224" i="10"/>
  <c r="N235" i="10"/>
  <c r="J243" i="10"/>
  <c r="J251" i="10"/>
  <c r="O256" i="10"/>
  <c r="AE223" i="10"/>
  <c r="AL228" i="10"/>
  <c r="AI231" i="10"/>
  <c r="AP236" i="10"/>
  <c r="Z242" i="10"/>
  <c r="AJ244" i="10"/>
  <c r="G249" i="10"/>
  <c r="Y259" i="10"/>
  <c r="AA220" i="10"/>
  <c r="AQ230" i="10"/>
  <c r="AD241" i="10"/>
  <c r="AD249" i="10"/>
  <c r="AD257" i="10"/>
  <c r="AH220" i="10"/>
  <c r="Q230" i="10"/>
  <c r="W240" i="10"/>
  <c r="N251" i="10"/>
  <c r="AQ223" i="10"/>
  <c r="AD242" i="10"/>
  <c r="AF223" i="10"/>
  <c r="AP233" i="10"/>
  <c r="AL241" i="10"/>
  <c r="AH249" i="10"/>
  <c r="AH257" i="10"/>
  <c r="AL220" i="10"/>
  <c r="Z227" i="10"/>
  <c r="Z235" i="10"/>
  <c r="V243" i="10"/>
  <c r="R251" i="10"/>
  <c r="H257" i="10"/>
  <c r="H222" i="10"/>
  <c r="AF224" i="10"/>
  <c r="Z232" i="10"/>
  <c r="AG237" i="10"/>
  <c r="AN242" i="10"/>
  <c r="AE245" i="10"/>
  <c r="I251" i="10"/>
  <c r="AC255" i="10"/>
  <c r="AP219" i="10"/>
  <c r="AR221" i="10"/>
  <c r="AE226" i="10"/>
  <c r="AJ231" i="10"/>
  <c r="AA242" i="10"/>
  <c r="AB247" i="10"/>
  <c r="AG252" i="10"/>
  <c r="AG260" i="10"/>
  <c r="K221" i="10"/>
  <c r="T225" i="10"/>
  <c r="Y230" i="10"/>
  <c r="O236" i="10"/>
  <c r="T241" i="10"/>
  <c r="U246" i="10"/>
  <c r="G252" i="10"/>
  <c r="G260" i="10"/>
  <c r="AE227" i="10"/>
  <c r="AF240" i="10"/>
  <c r="C220" i="10"/>
  <c r="AR223" i="10"/>
  <c r="AI234" i="10"/>
  <c r="F219" i="10"/>
  <c r="G220" i="10"/>
  <c r="D221" i="10"/>
  <c r="G222" i="10"/>
  <c r="AG224" i="10"/>
  <c r="AQ226" i="10"/>
  <c r="AH229" i="10"/>
  <c r="AC232" i="10"/>
  <c r="AM234" i="10"/>
  <c r="AC240" i="10"/>
  <c r="AM242" i="10"/>
  <c r="AH245" i="10"/>
  <c r="Y248" i="10"/>
  <c r="AI250" i="10"/>
  <c r="Z253" i="10"/>
  <c r="U256" i="10"/>
  <c r="AE258" i="10"/>
  <c r="Z261" i="10"/>
  <c r="L220" i="10"/>
  <c r="Z223" i="10"/>
  <c r="Q226" i="10"/>
  <c r="AA228" i="10"/>
  <c r="M234" i="10"/>
  <c r="M242" i="10"/>
  <c r="T219" i="10"/>
  <c r="S220" i="10"/>
  <c r="R221" i="10"/>
  <c r="AI222" i="10"/>
  <c r="AO224" i="10"/>
  <c r="AF227" i="10"/>
  <c r="AP229" i="10"/>
  <c r="AG232" i="10"/>
  <c r="AB235" i="10"/>
  <c r="AL237" i="10"/>
  <c r="AG240" i="10"/>
  <c r="AB243" i="10"/>
  <c r="AL245" i="10"/>
  <c r="AG248" i="10"/>
  <c r="X251" i="10"/>
  <c r="AH253" i="10"/>
  <c r="Y256" i="10"/>
  <c r="T259" i="10"/>
  <c r="AD261" i="10"/>
  <c r="N220" i="10"/>
  <c r="AG221" i="10"/>
  <c r="AD223" i="10"/>
  <c r="Y226" i="10"/>
  <c r="P229" i="10"/>
  <c r="Z231" i="10"/>
  <c r="Q234" i="10"/>
  <c r="L237" i="10"/>
  <c r="V239" i="10"/>
  <c r="Q242" i="10"/>
  <c r="L245" i="10"/>
  <c r="V247" i="10"/>
  <c r="Q250" i="10"/>
  <c r="H253" i="10"/>
  <c r="R255" i="10"/>
  <c r="I258" i="10"/>
  <c r="D261" i="10"/>
  <c r="AN222" i="10"/>
  <c r="AK225" i="10"/>
  <c r="AH228" i="10"/>
  <c r="AR230" i="10"/>
  <c r="AG233" i="10"/>
  <c r="AB236" i="10"/>
  <c r="AL238" i="10"/>
  <c r="Y241" i="10"/>
  <c r="V244" i="10"/>
  <c r="Y247" i="10"/>
  <c r="S253" i="10"/>
  <c r="Q259" i="10"/>
  <c r="Y220" i="10"/>
  <c r="AQ222" i="10"/>
  <c r="AN235" i="10"/>
  <c r="AE246" i="10"/>
  <c r="V257" i="10"/>
  <c r="AK221" i="10"/>
  <c r="AB229" i="10"/>
  <c r="O240" i="10"/>
  <c r="O248" i="10"/>
  <c r="T253" i="10"/>
  <c r="P261" i="10"/>
  <c r="AB226" i="10"/>
  <c r="AF234" i="10"/>
  <c r="AR254" i="10"/>
  <c r="Z219" i="10"/>
  <c r="D223" i="10"/>
  <c r="AG228" i="10"/>
  <c r="AC236" i="10"/>
  <c r="AI246" i="10"/>
  <c r="AI254" i="10"/>
  <c r="Q219" i="10"/>
  <c r="AA224" i="10"/>
  <c r="AA232" i="10"/>
  <c r="M238" i="10"/>
  <c r="I246" i="10"/>
  <c r="I254" i="10"/>
  <c r="D222" i="10"/>
  <c r="AA229" i="10"/>
  <c r="AK231" i="10"/>
  <c r="AE237" i="10"/>
  <c r="AO239" i="10"/>
  <c r="Y245" i="10"/>
  <c r="E255" i="10"/>
  <c r="AI261" i="10"/>
  <c r="AO220" i="10"/>
  <c r="AF231" i="10"/>
  <c r="AC244" i="10"/>
  <c r="AC260" i="10"/>
  <c r="U230" i="10"/>
  <c r="H249" i="10"/>
  <c r="AJ234" i="10"/>
  <c r="AO236" i="10"/>
  <c r="V219" i="10"/>
  <c r="W220" i="10"/>
  <c r="T221" i="10"/>
  <c r="AM222" i="10"/>
  <c r="AS224" i="10"/>
  <c r="AN227" i="10"/>
  <c r="AE230" i="10"/>
  <c r="AO232" i="10"/>
  <c r="AF235" i="10"/>
  <c r="AA238" i="10"/>
  <c r="AK240" i="10"/>
  <c r="AF243" i="10"/>
  <c r="AA246" i="10"/>
  <c r="AK248" i="10"/>
  <c r="AF251" i="10"/>
  <c r="W254" i="10"/>
  <c r="AG256" i="10"/>
  <c r="X259" i="10"/>
  <c r="K219" i="10"/>
  <c r="P220" i="10"/>
  <c r="AI221" i="10"/>
  <c r="S224" i="10"/>
  <c r="AC226" i="10"/>
  <c r="X229" i="10"/>
  <c r="O232" i="10"/>
  <c r="Y234" i="10"/>
  <c r="P237" i="10"/>
  <c r="K240" i="10"/>
  <c r="U242" i="10"/>
  <c r="P245" i="10"/>
  <c r="K248" i="10"/>
  <c r="U250" i="10"/>
  <c r="P253" i="10"/>
  <c r="G256" i="10"/>
  <c r="Q258" i="10"/>
  <c r="H261" i="10"/>
  <c r="AC223" i="10"/>
  <c r="AM225" i="10"/>
  <c r="AJ228" i="10"/>
  <c r="AG231" i="10"/>
  <c r="AQ233" i="10"/>
  <c r="AF236" i="10"/>
  <c r="AA239" i="10"/>
  <c r="AK241" i="10"/>
  <c r="X244" i="10"/>
  <c r="C249" i="10"/>
  <c r="W253" i="10"/>
  <c r="U259" i="10"/>
  <c r="AK41" i="11"/>
  <c r="AJ41" i="11"/>
  <c r="AK49" i="11"/>
  <c r="AK12" i="11"/>
  <c r="N246" i="10"/>
  <c r="V246" i="10"/>
  <c r="AD246" i="10"/>
  <c r="AL246" i="10"/>
  <c r="C247" i="10"/>
  <c r="K247" i="10"/>
  <c r="S247" i="10"/>
  <c r="AA247" i="10"/>
  <c r="AI247" i="10"/>
  <c r="AQ247" i="10"/>
  <c r="H248" i="10"/>
  <c r="P248" i="10"/>
  <c r="X248" i="10"/>
  <c r="AF248" i="10"/>
  <c r="AN248" i="10"/>
  <c r="E249" i="10"/>
  <c r="M249" i="10"/>
  <c r="U249" i="10"/>
  <c r="AC249" i="10"/>
  <c r="AK249" i="10"/>
  <c r="AS249" i="10"/>
  <c r="J250" i="10"/>
  <c r="R250" i="10"/>
  <c r="Z250" i="10"/>
  <c r="AH250" i="10"/>
  <c r="AP250" i="10"/>
  <c r="G251" i="10"/>
  <c r="O251" i="10"/>
  <c r="W251" i="10"/>
  <c r="AE251" i="10"/>
  <c r="AM251" i="10"/>
  <c r="D252" i="10"/>
  <c r="L252" i="10"/>
  <c r="T252" i="10"/>
  <c r="AB252" i="10"/>
  <c r="AJ252" i="10"/>
  <c r="AR252" i="10"/>
  <c r="I253" i="10"/>
  <c r="Q253" i="10"/>
  <c r="Y253" i="10"/>
  <c r="AG253" i="10"/>
  <c r="AO253" i="10"/>
  <c r="F254" i="10"/>
  <c r="N254" i="10"/>
  <c r="V254" i="10"/>
  <c r="AD254" i="10"/>
  <c r="AL254" i="10"/>
  <c r="C255" i="10"/>
  <c r="K255" i="10"/>
  <c r="S255" i="10"/>
  <c r="AA255" i="10"/>
  <c r="AI255" i="10"/>
  <c r="AQ255" i="10"/>
  <c r="H256" i="10"/>
  <c r="P256" i="10"/>
  <c r="X256" i="10"/>
  <c r="AF256" i="10"/>
  <c r="AN256" i="10"/>
  <c r="E257" i="10"/>
  <c r="M257" i="10"/>
  <c r="U257" i="10"/>
  <c r="AC257" i="10"/>
  <c r="AK257" i="10"/>
  <c r="AS257" i="10"/>
  <c r="J258" i="10"/>
  <c r="R258" i="10"/>
  <c r="Z258" i="10"/>
  <c r="AH258" i="10"/>
  <c r="AP258" i="10"/>
  <c r="G259" i="10"/>
  <c r="O259" i="10"/>
  <c r="W259" i="10"/>
  <c r="AE259" i="10"/>
  <c r="AM259" i="10"/>
  <c r="D260" i="10"/>
  <c r="L260" i="10"/>
  <c r="T260" i="10"/>
  <c r="AB260" i="10"/>
  <c r="AJ260" i="10"/>
  <c r="AR260" i="10"/>
  <c r="I261" i="10"/>
  <c r="Q261" i="10"/>
  <c r="Y261" i="10"/>
  <c r="AG261" i="10"/>
  <c r="AO261" i="10"/>
  <c r="AC245" i="10"/>
  <c r="AK245" i="10"/>
  <c r="AS245" i="10"/>
  <c r="J246" i="10"/>
  <c r="R246" i="10"/>
  <c r="Z246" i="10"/>
  <c r="AH246" i="10"/>
  <c r="AP246" i="10"/>
  <c r="G247" i="10"/>
  <c r="O247" i="10"/>
  <c r="W247" i="10"/>
  <c r="AE247" i="10"/>
  <c r="AM247" i="10"/>
  <c r="D248" i="10"/>
  <c r="L248" i="10"/>
  <c r="T248" i="10"/>
  <c r="AB248" i="10"/>
  <c r="AJ248" i="10"/>
  <c r="AR248" i="10"/>
  <c r="I249" i="10"/>
  <c r="Q249" i="10"/>
  <c r="Y249" i="10"/>
  <c r="AG249" i="10"/>
  <c r="AO249" i="10"/>
  <c r="F250" i="10"/>
  <c r="N250" i="10"/>
  <c r="V250" i="10"/>
  <c r="AD250" i="10"/>
  <c r="AL250" i="10"/>
  <c r="C251" i="10"/>
  <c r="K251" i="10"/>
  <c r="S251" i="10"/>
  <c r="AA251" i="10"/>
  <c r="AI251" i="10"/>
  <c r="AQ251" i="10"/>
  <c r="H252" i="10"/>
  <c r="P252" i="10"/>
  <c r="X252" i="10"/>
  <c r="AF252" i="10"/>
  <c r="AN252" i="10"/>
  <c r="E253" i="10"/>
  <c r="M253" i="10"/>
  <c r="U253" i="10"/>
  <c r="AC253" i="10"/>
  <c r="AK253" i="10"/>
  <c r="AS253" i="10"/>
  <c r="J254" i="10"/>
  <c r="R254" i="10"/>
  <c r="Z254" i="10"/>
  <c r="AH254" i="10"/>
  <c r="AP254" i="10"/>
  <c r="G255" i="10"/>
  <c r="O255" i="10"/>
  <c r="W255" i="10"/>
  <c r="AE255" i="10"/>
  <c r="AM255" i="10"/>
  <c r="D256" i="10"/>
  <c r="L256" i="10"/>
  <c r="T256" i="10"/>
  <c r="AB256" i="10"/>
  <c r="AJ256" i="10"/>
  <c r="AR256" i="10"/>
  <c r="I257" i="10"/>
  <c r="Q257" i="10"/>
  <c r="Y257" i="10"/>
  <c r="AG257" i="10"/>
  <c r="AO257" i="10"/>
  <c r="F258" i="10"/>
  <c r="N258" i="10"/>
  <c r="V258" i="10"/>
  <c r="AD258" i="10"/>
  <c r="AL258" i="10"/>
  <c r="C259" i="10"/>
  <c r="K259" i="10"/>
  <c r="S259" i="10"/>
  <c r="AA259" i="10"/>
  <c r="AI259" i="10"/>
  <c r="AQ259" i="10"/>
  <c r="H260" i="10"/>
  <c r="P260" i="10"/>
  <c r="X260" i="10"/>
  <c r="AF260" i="10"/>
  <c r="AN260" i="10"/>
  <c r="E261" i="10"/>
  <c r="M261" i="10"/>
  <c r="U261" i="10"/>
  <c r="AC261" i="10"/>
  <c r="AK261" i="10"/>
  <c r="AL12" i="11" l="1"/>
  <c r="C268" i="10" a="1"/>
  <c r="AJ310" i="10" s="1"/>
  <c r="R310" i="10"/>
  <c r="N310" i="10"/>
  <c r="L310" i="10"/>
  <c r="AP309" i="10"/>
  <c r="V309" i="10"/>
  <c r="H309" i="10"/>
  <c r="F309" i="10"/>
  <c r="AJ308" i="10"/>
  <c r="AK310" i="10"/>
  <c r="AG310" i="10"/>
  <c r="E310" i="10"/>
  <c r="AM309" i="10"/>
  <c r="U308" i="10"/>
  <c r="S308" i="10"/>
  <c r="Q308" i="10"/>
  <c r="AU307" i="10"/>
  <c r="AA307" i="10"/>
  <c r="M307" i="10"/>
  <c r="K307" i="10"/>
  <c r="AO306" i="10"/>
  <c r="U306" i="10"/>
  <c r="Q306" i="10"/>
  <c r="E306" i="10"/>
  <c r="AS305" i="10"/>
  <c r="M305" i="10"/>
  <c r="K305" i="10"/>
  <c r="I305" i="10"/>
  <c r="AM304" i="10"/>
  <c r="S304" i="10"/>
  <c r="E304" i="10"/>
  <c r="C304" i="10"/>
  <c r="AG303" i="10"/>
  <c r="K303" i="10"/>
  <c r="I303" i="10"/>
  <c r="AO302" i="10"/>
  <c r="AK302" i="10"/>
  <c r="E302" i="10"/>
  <c r="C302" i="10"/>
  <c r="AU301" i="10"/>
  <c r="AE301" i="10"/>
  <c r="K301" i="10"/>
  <c r="AQ300" i="10"/>
  <c r="AO300" i="10"/>
  <c r="Y300" i="10"/>
  <c r="C300" i="10"/>
  <c r="AU299" i="10"/>
  <c r="AG299" i="10"/>
  <c r="AC299" i="10"/>
  <c r="AQ298" i="10"/>
  <c r="AO298" i="10"/>
  <c r="AM298" i="10"/>
  <c r="W298" i="10"/>
  <c r="AU297" i="10"/>
  <c r="AI297" i="10"/>
  <c r="AE297" i="10"/>
  <c r="AA310" i="10"/>
  <c r="AM308" i="10"/>
  <c r="AE308" i="10"/>
  <c r="AR307" i="10"/>
  <c r="AJ307" i="10"/>
  <c r="R306" i="10"/>
  <c r="N306" i="10"/>
  <c r="J306" i="10"/>
  <c r="X305" i="10"/>
  <c r="Z304" i="10"/>
  <c r="AR303" i="10"/>
  <c r="AN303" i="10"/>
  <c r="H303" i="10"/>
  <c r="N302" i="10"/>
  <c r="J302" i="10"/>
  <c r="AB301" i="10"/>
  <c r="T301" i="10"/>
  <c r="AV299" i="10"/>
  <c r="AR299" i="10"/>
  <c r="AJ299" i="10"/>
  <c r="D299" i="10"/>
  <c r="J298" i="10"/>
  <c r="AB297" i="10"/>
  <c r="X297" i="10"/>
  <c r="F297" i="10"/>
  <c r="AF296" i="10"/>
  <c r="AD296" i="10"/>
  <c r="P296" i="10"/>
  <c r="L296" i="10"/>
  <c r="Z295" i="10"/>
  <c r="V295" i="10"/>
  <c r="T295" i="10"/>
  <c r="D295" i="10"/>
  <c r="AD294" i="10"/>
  <c r="P294" i="10"/>
  <c r="N294" i="10"/>
  <c r="AR293" i="10"/>
  <c r="X293" i="10"/>
  <c r="V293" i="10"/>
  <c r="H293" i="10"/>
  <c r="AV292" i="10"/>
  <c r="P292" i="10"/>
  <c r="N292" i="10"/>
  <c r="L292" i="10"/>
  <c r="AP291" i="10"/>
  <c r="V291" i="10"/>
  <c r="L291" i="10"/>
  <c r="H291" i="10"/>
  <c r="D291" i="10"/>
  <c r="AF290" i="10"/>
  <c r="V290" i="10"/>
  <c r="R290" i="10"/>
  <c r="L290" i="10"/>
  <c r="AN289" i="10"/>
  <c r="AF289" i="10"/>
  <c r="Z289" i="10"/>
  <c r="V289" i="10"/>
  <c r="D289" i="10"/>
  <c r="AN288" i="10"/>
  <c r="AJ288" i="10"/>
  <c r="AF288" i="10"/>
  <c r="N288" i="10"/>
  <c r="D288" i="10"/>
  <c r="AT287" i="10"/>
  <c r="AP287" i="10"/>
  <c r="V287" i="10"/>
  <c r="N287" i="10"/>
  <c r="J287" i="10"/>
  <c r="D287" i="10"/>
  <c r="AF286" i="10"/>
  <c r="X286" i="10"/>
  <c r="R286" i="10"/>
  <c r="N286" i="10"/>
  <c r="AP285" i="10"/>
  <c r="AF285" i="10"/>
  <c r="AB285" i="10"/>
  <c r="X285" i="10"/>
  <c r="F285" i="10"/>
  <c r="AP284" i="10"/>
  <c r="AL284" i="10"/>
  <c r="AF284" i="10"/>
  <c r="X284" i="10"/>
  <c r="V284" i="10"/>
  <c r="T284" i="10"/>
  <c r="N284" i="10"/>
  <c r="F284" i="10"/>
  <c r="D284" i="10"/>
  <c r="AT283" i="10"/>
  <c r="AP283" i="10"/>
  <c r="AH283" i="10"/>
  <c r="AD283" i="10"/>
  <c r="AB283" i="10"/>
  <c r="X283" i="10"/>
  <c r="N283" i="10"/>
  <c r="L283" i="10"/>
  <c r="J283" i="10"/>
  <c r="F283" i="10"/>
  <c r="AP282" i="10"/>
  <c r="AN282" i="10"/>
  <c r="AL282" i="10"/>
  <c r="AH282" i="10"/>
  <c r="X282" i="10"/>
  <c r="V282" i="10"/>
  <c r="T282" i="10"/>
  <c r="P282" i="10"/>
  <c r="F282" i="10"/>
  <c r="D282" i="10"/>
  <c r="AV281" i="10"/>
  <c r="AP281" i="10"/>
  <c r="AH281" i="10"/>
  <c r="AF281" i="10"/>
  <c r="AD281" i="10"/>
  <c r="X281" i="10"/>
  <c r="P281" i="10"/>
  <c r="N281" i="10"/>
  <c r="J281" i="10"/>
  <c r="F281" i="10"/>
  <c r="AR280" i="10"/>
  <c r="AN280" i="10"/>
  <c r="AL280" i="10"/>
  <c r="AH280" i="10"/>
  <c r="X280" i="10"/>
  <c r="V280" i="10"/>
  <c r="T280" i="10"/>
  <c r="P280" i="10"/>
  <c r="F280" i="10"/>
  <c r="D280" i="10"/>
  <c r="AV279" i="10"/>
  <c r="AR279" i="10"/>
  <c r="AH279" i="10"/>
  <c r="AF279" i="10"/>
  <c r="AD279" i="10"/>
  <c r="Z279" i="10"/>
  <c r="P279" i="10"/>
  <c r="N279" i="10"/>
  <c r="L279" i="10"/>
  <c r="F279" i="10"/>
  <c r="AR278" i="10"/>
  <c r="AP278" i="10"/>
  <c r="AN278" i="10"/>
  <c r="AH278" i="10"/>
  <c r="Z278" i="10"/>
  <c r="X278" i="10"/>
  <c r="T278" i="10"/>
  <c r="P278" i="10"/>
  <c r="H278" i="10"/>
  <c r="D278" i="10"/>
  <c r="AV277" i="10"/>
  <c r="AR277" i="10"/>
  <c r="AH277" i="10"/>
  <c r="AF277" i="10"/>
  <c r="AD277" i="10"/>
  <c r="Z277" i="10"/>
  <c r="P277" i="10"/>
  <c r="N277" i="10"/>
  <c r="L277" i="10"/>
  <c r="H277" i="10"/>
  <c r="AR276" i="10"/>
  <c r="AP276" i="10"/>
  <c r="AN276" i="10"/>
  <c r="AJ276" i="10"/>
  <c r="Z276" i="10"/>
  <c r="X276" i="10"/>
  <c r="V276" i="10"/>
  <c r="P276" i="10"/>
  <c r="H276" i="10"/>
  <c r="F276" i="10"/>
  <c r="D276" i="10"/>
  <c r="AR275" i="10"/>
  <c r="AJ275" i="10"/>
  <c r="AH275" i="10"/>
  <c r="AD275" i="10"/>
  <c r="Z275" i="10"/>
  <c r="R275" i="10"/>
  <c r="N275" i="10"/>
  <c r="L275" i="10"/>
  <c r="H275" i="10"/>
  <c r="AR274" i="10"/>
  <c r="AM310" i="10"/>
  <c r="W310" i="10"/>
  <c r="AK309" i="10"/>
  <c r="L308" i="10"/>
  <c r="D308" i="10"/>
  <c r="AP307" i="10"/>
  <c r="Z307" i="10"/>
  <c r="AF306" i="10"/>
  <c r="X306" i="10"/>
  <c r="P306" i="10"/>
  <c r="AT305" i="10"/>
  <c r="F305" i="10"/>
  <c r="AR304" i="10"/>
  <c r="AJ304" i="10"/>
  <c r="L304" i="10"/>
  <c r="Z303" i="10"/>
  <c r="R303" i="10"/>
  <c r="J303" i="10"/>
  <c r="AF302" i="10"/>
  <c r="AT301" i="10"/>
  <c r="AL301" i="10"/>
  <c r="V301" i="10"/>
  <c r="F301" i="10"/>
  <c r="T300" i="10"/>
  <c r="D300" i="10"/>
  <c r="AP299" i="10"/>
  <c r="Z299" i="10"/>
  <c r="AF298" i="10"/>
  <c r="X298" i="10"/>
  <c r="P298" i="10"/>
  <c r="AT297" i="10"/>
  <c r="M297" i="10"/>
  <c r="I297" i="10"/>
  <c r="E297" i="10"/>
  <c r="AQ296" i="10"/>
  <c r="W296" i="10"/>
  <c r="S296" i="10"/>
  <c r="O296" i="10"/>
  <c r="G296" i="10"/>
  <c r="AG295" i="10"/>
  <c r="AC295" i="10"/>
  <c r="Y295" i="10"/>
  <c r="M295" i="10"/>
  <c r="AQ294" i="10"/>
  <c r="AM294" i="10"/>
  <c r="AI294" i="10"/>
  <c r="W294" i="10"/>
  <c r="G294" i="10"/>
  <c r="C294" i="10"/>
  <c r="AO293" i="10"/>
  <c r="AG293" i="10"/>
  <c r="Q293" i="10"/>
  <c r="I293" i="10"/>
  <c r="E293" i="10"/>
  <c r="AQ292" i="10"/>
  <c r="W292" i="10"/>
  <c r="S292" i="10"/>
  <c r="O292" i="10"/>
  <c r="G292" i="10"/>
  <c r="AG291" i="10"/>
  <c r="AC291" i="10"/>
  <c r="Y291" i="10"/>
  <c r="Q291" i="10"/>
  <c r="AQ290" i="10"/>
  <c r="AM290" i="10"/>
  <c r="AI290" i="10"/>
  <c r="AA290" i="10"/>
  <c r="G290" i="10"/>
  <c r="C290" i="10"/>
  <c r="AS289" i="10"/>
  <c r="AG289" i="10"/>
  <c r="Q289" i="10"/>
  <c r="M289" i="10"/>
  <c r="I289" i="10"/>
  <c r="AQ288" i="10"/>
  <c r="AA288" i="10"/>
  <c r="W288" i="10"/>
  <c r="O288" i="10"/>
  <c r="G288" i="10"/>
  <c r="AK287" i="10"/>
  <c r="AC287" i="10"/>
  <c r="Y287" i="10"/>
  <c r="Q287" i="10"/>
  <c r="AQ286" i="10"/>
  <c r="AM286" i="10"/>
  <c r="AI286" i="10"/>
  <c r="AA286" i="10"/>
  <c r="G286" i="10"/>
  <c r="C286" i="10"/>
  <c r="AS285" i="10"/>
  <c r="AK285" i="10"/>
  <c r="Q285" i="10"/>
  <c r="M285" i="10"/>
  <c r="I285" i="10"/>
  <c r="AU284" i="10"/>
  <c r="AA284" i="10"/>
  <c r="W284" i="10"/>
  <c r="S284" i="10"/>
  <c r="G284" i="10"/>
  <c r="AK283" i="10"/>
  <c r="AG283" i="10"/>
  <c r="AC283" i="10"/>
  <c r="Q283" i="10"/>
  <c r="AU282" i="10"/>
  <c r="AQ282" i="10"/>
  <c r="AI282" i="10"/>
  <c r="AA282" i="10"/>
  <c r="K282" i="10"/>
  <c r="C282" i="10"/>
  <c r="AS281" i="10"/>
  <c r="AO281" i="10"/>
  <c r="AK281" i="10"/>
  <c r="Y281" i="10"/>
  <c r="Q281" i="10"/>
  <c r="M281" i="10"/>
  <c r="I281" i="10"/>
  <c r="E281" i="10"/>
  <c r="AU280" i="10"/>
  <c r="AE280" i="10"/>
  <c r="AA280" i="10"/>
  <c r="W280" i="10"/>
  <c r="S280" i="10"/>
  <c r="O280" i="10"/>
  <c r="K280" i="10"/>
  <c r="AO279" i="10"/>
  <c r="AK279" i="10"/>
  <c r="AG279" i="10"/>
  <c r="AC279" i="10"/>
  <c r="Y279" i="10"/>
  <c r="U279" i="10"/>
  <c r="E279" i="10"/>
  <c r="AU278" i="10"/>
  <c r="AQ278" i="10"/>
  <c r="AM278" i="10"/>
  <c r="AI278" i="10"/>
  <c r="AA278" i="10"/>
  <c r="W278" i="10"/>
  <c r="S278" i="10"/>
  <c r="O278" i="10"/>
  <c r="K278" i="10"/>
  <c r="G278" i="10"/>
  <c r="C278" i="10"/>
  <c r="AO277" i="10"/>
  <c r="AK277" i="10"/>
  <c r="AG277" i="10"/>
  <c r="AC277" i="10"/>
  <c r="Y277" i="10"/>
  <c r="U277" i="10"/>
  <c r="Q277" i="10"/>
  <c r="I277" i="10"/>
  <c r="E277" i="10"/>
  <c r="AU276" i="10"/>
  <c r="AQ276" i="10"/>
  <c r="AM276" i="10"/>
  <c r="AI276" i="10"/>
  <c r="AE276" i="10"/>
  <c r="W276" i="10"/>
  <c r="S276" i="10"/>
  <c r="O276" i="10"/>
  <c r="K276" i="10"/>
  <c r="G276" i="10"/>
  <c r="C276" i="10"/>
  <c r="AS275" i="10"/>
  <c r="AK275" i="10"/>
  <c r="AG275" i="10"/>
  <c r="AC275" i="10"/>
  <c r="Y275" i="10"/>
  <c r="U275" i="10"/>
  <c r="Q275" i="10"/>
  <c r="M275" i="10"/>
  <c r="E275" i="10"/>
  <c r="AU274" i="10"/>
  <c r="AQ274" i="10"/>
  <c r="AO274" i="10"/>
  <c r="AM274" i="10"/>
  <c r="AK274" i="10"/>
  <c r="AI274" i="10"/>
  <c r="AE274" i="10"/>
  <c r="AC274" i="10"/>
  <c r="AA274" i="10"/>
  <c r="Y274" i="10"/>
  <c r="W274" i="10"/>
  <c r="U274" i="10"/>
  <c r="S274" i="10"/>
  <c r="O274" i="10"/>
  <c r="M274" i="10"/>
  <c r="K274" i="10"/>
  <c r="I274" i="10"/>
  <c r="G274" i="10"/>
  <c r="E274" i="10"/>
  <c r="C274" i="10"/>
  <c r="AS273" i="10"/>
  <c r="AQ273" i="10"/>
  <c r="AO273" i="10"/>
  <c r="AM273" i="10"/>
  <c r="AK273" i="10"/>
  <c r="AI273" i="10"/>
  <c r="AG273" i="10"/>
  <c r="AE273" i="10"/>
  <c r="AC273" i="10"/>
  <c r="AA273" i="10"/>
  <c r="Y273" i="10"/>
  <c r="W273" i="10"/>
  <c r="U273" i="10"/>
  <c r="S273" i="10"/>
  <c r="Q273" i="10"/>
  <c r="O273" i="10"/>
  <c r="M273" i="10"/>
  <c r="K273" i="10"/>
  <c r="I273" i="10"/>
  <c r="G273" i="10"/>
  <c r="E273" i="10"/>
  <c r="C273" i="10"/>
  <c r="AU272" i="10"/>
  <c r="AS272" i="10"/>
  <c r="AQ272" i="10"/>
  <c r="AO272" i="10"/>
  <c r="AM272" i="10"/>
  <c r="AK272" i="10"/>
  <c r="AI272" i="10"/>
  <c r="AG272" i="10"/>
  <c r="AE272" i="10"/>
  <c r="AC272" i="10"/>
  <c r="AA272" i="10"/>
  <c r="Y272" i="10"/>
  <c r="W272" i="10"/>
  <c r="U272" i="10"/>
  <c r="S272" i="10"/>
  <c r="Q272" i="10"/>
  <c r="O272" i="10"/>
  <c r="M272" i="10"/>
  <c r="K272" i="10"/>
  <c r="I272" i="10"/>
  <c r="G272" i="10"/>
  <c r="E272" i="10"/>
  <c r="C272" i="10"/>
  <c r="AU271" i="10"/>
  <c r="AS271" i="10"/>
  <c r="AQ271" i="10"/>
  <c r="AO271" i="10"/>
  <c r="AM271" i="10"/>
  <c r="AK271" i="10"/>
  <c r="AI271" i="10"/>
  <c r="AG271" i="10"/>
  <c r="AE271" i="10"/>
  <c r="AC271" i="10"/>
  <c r="AA271" i="10"/>
  <c r="Y271" i="10"/>
  <c r="W271" i="10"/>
  <c r="U271" i="10"/>
  <c r="S271" i="10"/>
  <c r="Q271" i="10"/>
  <c r="O271" i="10"/>
  <c r="M271" i="10"/>
  <c r="K271" i="10"/>
  <c r="I271" i="10"/>
  <c r="G271" i="10"/>
  <c r="E271" i="10"/>
  <c r="C271" i="10"/>
  <c r="AU270" i="10"/>
  <c r="AS270" i="10"/>
  <c r="AQ270" i="10"/>
  <c r="AO270" i="10"/>
  <c r="AM270" i="10"/>
  <c r="AK270" i="10"/>
  <c r="AI270" i="10"/>
  <c r="AG270" i="10"/>
  <c r="AE270" i="10"/>
  <c r="AC270" i="10"/>
  <c r="AA270" i="10"/>
  <c r="Y270" i="10"/>
  <c r="W270" i="10"/>
  <c r="U270" i="10"/>
  <c r="S270" i="10"/>
  <c r="Q270" i="10"/>
  <c r="O270" i="10"/>
  <c r="M270" i="10"/>
  <c r="K270" i="10"/>
  <c r="I270" i="10"/>
  <c r="G270" i="10"/>
  <c r="E270" i="10"/>
  <c r="C270" i="10"/>
  <c r="AU269" i="10"/>
  <c r="AS269" i="10"/>
  <c r="AQ269" i="10"/>
  <c r="AO269" i="10"/>
  <c r="AM269" i="10"/>
  <c r="AK269" i="10"/>
  <c r="AI269" i="10"/>
  <c r="AG269" i="10"/>
  <c r="AE269" i="10"/>
  <c r="AC269" i="10"/>
  <c r="AA269" i="10"/>
  <c r="Y269" i="10"/>
  <c r="W269" i="10"/>
  <c r="U269" i="10"/>
  <c r="S269" i="10"/>
  <c r="Q269" i="10"/>
  <c r="O269" i="10"/>
  <c r="M269" i="10"/>
  <c r="K269" i="10"/>
  <c r="I269" i="10"/>
  <c r="G269" i="10"/>
  <c r="E269" i="10"/>
  <c r="C269" i="10"/>
  <c r="AU268" i="10"/>
  <c r="AS268" i="10"/>
  <c r="AQ268" i="10"/>
  <c r="AO268" i="10"/>
  <c r="AM268" i="10"/>
  <c r="AK268" i="10"/>
  <c r="AI268" i="10"/>
  <c r="AG268" i="10"/>
  <c r="AE268" i="10"/>
  <c r="AC268" i="10"/>
  <c r="AA268" i="10"/>
  <c r="Y268" i="10"/>
  <c r="W268" i="10"/>
  <c r="U268" i="10"/>
  <c r="S268" i="10"/>
  <c r="Q268" i="10"/>
  <c r="O268" i="10"/>
  <c r="M268" i="10"/>
  <c r="K268" i="10"/>
  <c r="I268" i="10"/>
  <c r="G268" i="10"/>
  <c r="E268" i="10"/>
  <c r="C268" i="10"/>
  <c r="AE310" i="10"/>
  <c r="AS309" i="10"/>
  <c r="M309" i="10"/>
  <c r="AA308" i="10"/>
  <c r="H308" i="10"/>
  <c r="AL307" i="10"/>
  <c r="V307" i="10"/>
  <c r="F307" i="10"/>
  <c r="AJ306" i="10"/>
  <c r="T306" i="10"/>
  <c r="D306" i="10"/>
  <c r="AH305" i="10"/>
  <c r="R305" i="10"/>
  <c r="AV304" i="10"/>
  <c r="AF304" i="10"/>
  <c r="P304" i="10"/>
  <c r="AT303" i="10"/>
  <c r="AD303" i="10"/>
  <c r="N303" i="10"/>
  <c r="AR302" i="10"/>
  <c r="AB302" i="10"/>
  <c r="L302" i="10"/>
  <c r="AP301" i="10"/>
  <c r="Z301" i="10"/>
  <c r="J301" i="10"/>
  <c r="AN300" i="10"/>
  <c r="X300" i="10"/>
  <c r="H300" i="10"/>
  <c r="AL299" i="10"/>
  <c r="V299" i="10"/>
  <c r="F299" i="10"/>
  <c r="AJ298" i="10"/>
  <c r="T298" i="10"/>
  <c r="D298" i="10"/>
  <c r="AH297" i="10"/>
  <c r="S297" i="10"/>
  <c r="K297" i="10"/>
  <c r="C297" i="10"/>
  <c r="AO296" i="10"/>
  <c r="AG296" i="10"/>
  <c r="Y296" i="10"/>
  <c r="Q296" i="10"/>
  <c r="I296" i="10"/>
  <c r="AU295" i="10"/>
  <c r="AM295" i="10"/>
  <c r="AE295" i="10"/>
  <c r="W295" i="10"/>
  <c r="O295" i="10"/>
  <c r="G295" i="10"/>
  <c r="AS294" i="10"/>
  <c r="AK294" i="10"/>
  <c r="AC294" i="10"/>
  <c r="U294" i="10"/>
  <c r="M294" i="10"/>
  <c r="E294" i="10"/>
  <c r="AQ293" i="10"/>
  <c r="AI293" i="10"/>
  <c r="AA293" i="10"/>
  <c r="S293" i="10"/>
  <c r="K293" i="10"/>
  <c r="C293" i="10"/>
  <c r="AO292" i="10"/>
  <c r="AG292" i="10"/>
  <c r="Y292" i="10"/>
  <c r="Q292" i="10"/>
  <c r="I292" i="10"/>
  <c r="AU291" i="10"/>
  <c r="AM291" i="10"/>
  <c r="AE291" i="10"/>
  <c r="W291" i="10"/>
  <c r="O291" i="10"/>
  <c r="G291" i="10"/>
  <c r="AS290" i="10"/>
  <c r="AK290" i="10"/>
  <c r="AC290" i="10"/>
  <c r="U290" i="10"/>
  <c r="M290" i="10"/>
  <c r="E290" i="10"/>
  <c r="AQ289" i="10"/>
  <c r="AI289" i="10"/>
  <c r="AA289" i="10"/>
  <c r="S289" i="10"/>
  <c r="K289" i="10"/>
  <c r="C289" i="10"/>
  <c r="AO288" i="10"/>
  <c r="AG288" i="10"/>
  <c r="Y288" i="10"/>
  <c r="Q288" i="10"/>
  <c r="I288" i="10"/>
  <c r="AU287" i="10"/>
  <c r="AM287" i="10"/>
  <c r="AE287" i="10"/>
  <c r="W287" i="10"/>
  <c r="O287" i="10"/>
  <c r="G287" i="10"/>
  <c r="AS286" i="10"/>
  <c r="AK286" i="10"/>
  <c r="AC286" i="10"/>
  <c r="U286" i="10"/>
  <c r="M286" i="10"/>
  <c r="E286" i="10"/>
  <c r="AQ285" i="10"/>
  <c r="AI285" i="10"/>
  <c r="AA285" i="10"/>
  <c r="S285" i="10"/>
  <c r="K285" i="10"/>
  <c r="C285" i="10"/>
  <c r="AO284" i="10"/>
  <c r="AG284" i="10"/>
  <c r="Y284" i="10"/>
  <c r="Q284" i="10"/>
  <c r="I284" i="10"/>
  <c r="AU283" i="10"/>
  <c r="AM283" i="10"/>
  <c r="AE283" i="10"/>
  <c r="W283" i="10"/>
  <c r="O283" i="10"/>
  <c r="G283" i="10"/>
  <c r="AS282" i="10"/>
  <c r="AK282" i="10"/>
  <c r="AC282" i="10"/>
  <c r="U282" i="10"/>
  <c r="M282" i="10"/>
  <c r="E282" i="10"/>
  <c r="AQ281" i="10"/>
  <c r="AI281" i="10"/>
  <c r="AA281" i="10"/>
  <c r="S281" i="10"/>
  <c r="K281" i="10"/>
  <c r="C281" i="10"/>
  <c r="AO280" i="10"/>
  <c r="AG280" i="10"/>
  <c r="Y280" i="10"/>
  <c r="Q280" i="10"/>
  <c r="I280" i="10"/>
  <c r="AU279" i="10"/>
  <c r="AM279" i="10"/>
  <c r="AE279" i="10"/>
  <c r="W279" i="10"/>
  <c r="O279" i="10"/>
  <c r="G279" i="10"/>
  <c r="AS278" i="10"/>
  <c r="AK278" i="10"/>
  <c r="AC278" i="10"/>
  <c r="U278" i="10"/>
  <c r="M278" i="10"/>
  <c r="E278" i="10"/>
  <c r="AQ277" i="10"/>
  <c r="AI277" i="10"/>
  <c r="AA277" i="10"/>
  <c r="S277" i="10"/>
  <c r="K277" i="10"/>
  <c r="C277" i="10"/>
  <c r="AO276" i="10"/>
  <c r="AG276" i="10"/>
  <c r="Y276" i="10"/>
  <c r="Q276" i="10"/>
  <c r="I276" i="10"/>
  <c r="AU275" i="10"/>
  <c r="AM275" i="10"/>
  <c r="AE275" i="10"/>
  <c r="W275" i="10"/>
  <c r="O275" i="10"/>
  <c r="G275" i="10"/>
  <c r="AS274" i="10"/>
  <c r="AN274" i="10"/>
  <c r="AJ274" i="10"/>
  <c r="AF274" i="10"/>
  <c r="AB274" i="10"/>
  <c r="X274" i="10"/>
  <c r="T274" i="10"/>
  <c r="P274" i="10"/>
  <c r="L274" i="10"/>
  <c r="H274" i="10"/>
  <c r="D274" i="10"/>
  <c r="AT273" i="10"/>
  <c r="AP273" i="10"/>
  <c r="AL273" i="10"/>
  <c r="AH273" i="10"/>
  <c r="AD273" i="10"/>
  <c r="Z273" i="10"/>
  <c r="V273" i="10"/>
  <c r="R273" i="10"/>
  <c r="N273" i="10"/>
  <c r="J273" i="10"/>
  <c r="F273" i="10"/>
  <c r="AV272" i="10"/>
  <c r="AR272" i="10"/>
  <c r="AN272" i="10"/>
  <c r="AJ272" i="10"/>
  <c r="AF272" i="10"/>
  <c r="AB272" i="10"/>
  <c r="X272" i="10"/>
  <c r="T272" i="10"/>
  <c r="P272" i="10"/>
  <c r="L272" i="10"/>
  <c r="H272" i="10"/>
  <c r="D272" i="10"/>
  <c r="AT271" i="10"/>
  <c r="AP271" i="10"/>
  <c r="AL271" i="10"/>
  <c r="AH271" i="10"/>
  <c r="AD271" i="10"/>
  <c r="Z271" i="10"/>
  <c r="V271" i="10"/>
  <c r="R271" i="10"/>
  <c r="N271" i="10"/>
  <c r="J271" i="10"/>
  <c r="F271" i="10"/>
  <c r="AV270" i="10"/>
  <c r="AR270" i="10"/>
  <c r="AN270" i="10"/>
  <c r="AJ270" i="10"/>
  <c r="AF270" i="10"/>
  <c r="AB270" i="10"/>
  <c r="X270" i="10"/>
  <c r="T270" i="10"/>
  <c r="P270" i="10"/>
  <c r="L270" i="10"/>
  <c r="H270" i="10"/>
  <c r="D270" i="10"/>
  <c r="AT269" i="10"/>
  <c r="AP269" i="10"/>
  <c r="AL269" i="10"/>
  <c r="AH269" i="10"/>
  <c r="AD269" i="10"/>
  <c r="Z269" i="10"/>
  <c r="V269" i="10"/>
  <c r="R269" i="10"/>
  <c r="N269" i="10"/>
  <c r="J269" i="10"/>
  <c r="F269" i="10"/>
  <c r="AV268" i="10"/>
  <c r="AR268" i="10"/>
  <c r="AN268" i="10"/>
  <c r="AJ268" i="10"/>
  <c r="AF268" i="10"/>
  <c r="AB268" i="10"/>
  <c r="X268" i="10"/>
  <c r="T268" i="10"/>
  <c r="P268" i="10"/>
  <c r="L268" i="10"/>
  <c r="H268" i="10"/>
  <c r="D268" i="10"/>
  <c r="AU310" i="10"/>
  <c r="O310" i="10"/>
  <c r="AC309" i="10"/>
  <c r="AQ308" i="10"/>
  <c r="P308" i="10"/>
  <c r="AT307" i="10"/>
  <c r="AD307" i="10"/>
  <c r="N307" i="10"/>
  <c r="AR306" i="10"/>
  <c r="AB306" i="10"/>
  <c r="L306" i="10"/>
  <c r="AP305" i="10"/>
  <c r="Z305" i="10"/>
  <c r="J305" i="10"/>
  <c r="AN304" i="10"/>
  <c r="X304" i="10"/>
  <c r="H304" i="10"/>
  <c r="AL303" i="10"/>
  <c r="V303" i="10"/>
  <c r="F303" i="10"/>
  <c r="AJ302" i="10"/>
  <c r="T302" i="10"/>
  <c r="D302" i="10"/>
  <c r="AH301" i="10"/>
  <c r="R301" i="10"/>
  <c r="AV300" i="10"/>
  <c r="AF300" i="10"/>
  <c r="P300" i="10"/>
  <c r="AT299" i="10"/>
  <c r="AD299" i="10"/>
  <c r="N299" i="10"/>
  <c r="AR298" i="10"/>
  <c r="AB298" i="10"/>
  <c r="L298" i="10"/>
  <c r="AP297" i="10"/>
  <c r="Z297" i="10"/>
  <c r="O297" i="10"/>
  <c r="G297" i="10"/>
  <c r="AS296" i="10"/>
  <c r="AK296" i="10"/>
  <c r="AC296" i="10"/>
  <c r="U296" i="10"/>
  <c r="M296" i="10"/>
  <c r="E296" i="10"/>
  <c r="AQ295" i="10"/>
  <c r="AI295" i="10"/>
  <c r="AA295" i="10"/>
  <c r="S295" i="10"/>
  <c r="K295" i="10"/>
  <c r="C295" i="10"/>
  <c r="AO294" i="10"/>
  <c r="AG294" i="10"/>
  <c r="Y294" i="10"/>
  <c r="Q294" i="10"/>
  <c r="I294" i="10"/>
  <c r="AU293" i="10"/>
  <c r="AM293" i="10"/>
  <c r="AE293" i="10"/>
  <c r="W293" i="10"/>
  <c r="O293" i="10"/>
  <c r="G293" i="10"/>
  <c r="AS292" i="10"/>
  <c r="AK292" i="10"/>
  <c r="AC292" i="10"/>
  <c r="U292" i="10"/>
  <c r="M292" i="10"/>
  <c r="E292" i="10"/>
  <c r="AQ291" i="10"/>
  <c r="AI291" i="10"/>
  <c r="AA291" i="10"/>
  <c r="S291" i="10"/>
  <c r="K291" i="10"/>
  <c r="C291" i="10"/>
  <c r="AO290" i="10"/>
  <c r="AG290" i="10"/>
  <c r="Y290" i="10"/>
  <c r="Q290" i="10"/>
  <c r="I290" i="10"/>
  <c r="AU289" i="10"/>
  <c r="AM289" i="10"/>
  <c r="AE289" i="10"/>
  <c r="W289" i="10"/>
  <c r="O289" i="10"/>
  <c r="G289" i="10"/>
  <c r="AS288" i="10"/>
  <c r="AK288" i="10"/>
  <c r="AC288" i="10"/>
  <c r="U288" i="10"/>
  <c r="M288" i="10"/>
  <c r="E288" i="10"/>
  <c r="AQ287" i="10"/>
  <c r="AI287" i="10"/>
  <c r="AA287" i="10"/>
  <c r="S287" i="10"/>
  <c r="K287" i="10"/>
  <c r="C287" i="10"/>
  <c r="AO286" i="10"/>
  <c r="AG286" i="10"/>
  <c r="Y286" i="10"/>
  <c r="Q286" i="10"/>
  <c r="I286" i="10"/>
  <c r="AU285" i="10"/>
  <c r="AM285" i="10"/>
  <c r="AE285" i="10"/>
  <c r="W285" i="10"/>
  <c r="O285" i="10"/>
  <c r="G285" i="10"/>
  <c r="AS284" i="10"/>
  <c r="AK284" i="10"/>
  <c r="AC284" i="10"/>
  <c r="U284" i="10"/>
  <c r="M284" i="10"/>
  <c r="E284" i="10"/>
  <c r="AQ283" i="10"/>
  <c r="AI283" i="10"/>
  <c r="AA283" i="10"/>
  <c r="S283" i="10"/>
  <c r="K283" i="10"/>
  <c r="C283" i="10"/>
  <c r="AO282" i="10"/>
  <c r="AG282" i="10"/>
  <c r="Y282" i="10"/>
  <c r="Q282" i="10"/>
  <c r="I282" i="10"/>
  <c r="AU281" i="10"/>
  <c r="AM281" i="10"/>
  <c r="AE281" i="10"/>
  <c r="W281" i="10"/>
  <c r="O281" i="10"/>
  <c r="G281" i="10"/>
  <c r="AS280" i="10"/>
  <c r="AK280" i="10"/>
  <c r="AC280" i="10"/>
  <c r="U280" i="10"/>
  <c r="M280" i="10"/>
  <c r="E280" i="10"/>
  <c r="AQ279" i="10"/>
  <c r="AI279" i="10"/>
  <c r="AA279" i="10"/>
  <c r="S279" i="10"/>
  <c r="K279" i="10"/>
  <c r="C279" i="10"/>
  <c r="AO278" i="10"/>
  <c r="AG278" i="10"/>
  <c r="Y278" i="10"/>
  <c r="Q278" i="10"/>
  <c r="I278" i="10"/>
  <c r="AU277" i="10"/>
  <c r="AM277" i="10"/>
  <c r="AE277" i="10"/>
  <c r="W277" i="10"/>
  <c r="O277" i="10"/>
  <c r="G277" i="10"/>
  <c r="AS276" i="10"/>
  <c r="AK276" i="10"/>
  <c r="AC276" i="10"/>
  <c r="U276" i="10"/>
  <c r="M276" i="10"/>
  <c r="E276" i="10"/>
  <c r="AQ275" i="10"/>
  <c r="AI275" i="10"/>
  <c r="AA275" i="10"/>
  <c r="S275" i="10"/>
  <c r="K275" i="10"/>
  <c r="C275" i="10"/>
  <c r="AP274" i="10"/>
  <c r="AL274" i="10"/>
  <c r="AH274" i="10"/>
  <c r="AD274" i="10"/>
  <c r="Z274" i="10"/>
  <c r="V274" i="10"/>
  <c r="R274" i="10"/>
  <c r="N274" i="10"/>
  <c r="J274" i="10"/>
  <c r="F274" i="10"/>
  <c r="AV273" i="10"/>
  <c r="AR273" i="10"/>
  <c r="AN273" i="10"/>
  <c r="AJ273" i="10"/>
  <c r="AF273" i="10"/>
  <c r="AB273" i="10"/>
  <c r="X273" i="10"/>
  <c r="T273" i="10"/>
  <c r="P273" i="10"/>
  <c r="L273" i="10"/>
  <c r="H273" i="10"/>
  <c r="D273" i="10"/>
  <c r="AT272" i="10"/>
  <c r="AP272" i="10"/>
  <c r="AL272" i="10"/>
  <c r="AH272" i="10"/>
  <c r="AD272" i="10"/>
  <c r="Z272" i="10"/>
  <c r="V272" i="10"/>
  <c r="R272" i="10"/>
  <c r="N272" i="10"/>
  <c r="J272" i="10"/>
  <c r="F272" i="10"/>
  <c r="AV271" i="10"/>
  <c r="AR271" i="10"/>
  <c r="AN271" i="10"/>
  <c r="AJ271" i="10"/>
  <c r="AF271" i="10"/>
  <c r="AB271" i="10"/>
  <c r="X271" i="10"/>
  <c r="T271" i="10"/>
  <c r="P271" i="10"/>
  <c r="L271" i="10"/>
  <c r="H271" i="10"/>
  <c r="D271" i="10"/>
  <c r="AT270" i="10"/>
  <c r="AP270" i="10"/>
  <c r="AL270" i="10"/>
  <c r="AH270" i="10"/>
  <c r="AD270" i="10"/>
  <c r="Z270" i="10"/>
  <c r="V270" i="10"/>
  <c r="R270" i="10"/>
  <c r="N270" i="10"/>
  <c r="J270" i="10"/>
  <c r="F270" i="10"/>
  <c r="AV269" i="10"/>
  <c r="AR269" i="10"/>
  <c r="AN269" i="10"/>
  <c r="AJ269" i="10"/>
  <c r="AF269" i="10"/>
  <c r="AB269" i="10"/>
  <c r="X269" i="10"/>
  <c r="T269" i="10"/>
  <c r="P269" i="10"/>
  <c r="L269" i="10"/>
  <c r="H269" i="10"/>
  <c r="D269" i="10"/>
  <c r="AT268" i="10"/>
  <c r="AP268" i="10"/>
  <c r="AL268" i="10"/>
  <c r="AH268" i="10"/>
  <c r="AD268" i="10"/>
  <c r="Z268" i="10"/>
  <c r="V268" i="10"/>
  <c r="R268" i="10"/>
  <c r="N268" i="10"/>
  <c r="J268" i="10"/>
  <c r="F268" i="10"/>
  <c r="O282" i="10" l="1"/>
  <c r="E283" i="10"/>
  <c r="AO283" i="10"/>
  <c r="AE284" i="10"/>
  <c r="U285" i="10"/>
  <c r="K286" i="10"/>
  <c r="E287" i="10"/>
  <c r="AO287" i="10"/>
  <c r="AE288" i="10"/>
  <c r="U289" i="10"/>
  <c r="K290" i="10"/>
  <c r="AU290" i="10"/>
  <c r="AK291" i="10"/>
  <c r="AE292" i="10"/>
  <c r="U293" i="10"/>
  <c r="K294" i="10"/>
  <c r="AU294" i="10"/>
  <c r="AK295" i="10"/>
  <c r="AA296" i="10"/>
  <c r="Q297" i="10"/>
  <c r="AV298" i="10"/>
  <c r="AB300" i="10"/>
  <c r="H302" i="10"/>
  <c r="AH303" i="10"/>
  <c r="N305" i="10"/>
  <c r="AN306" i="10"/>
  <c r="T308" i="10"/>
  <c r="AV274" i="10"/>
  <c r="T275" i="10"/>
  <c r="AL275" i="10"/>
  <c r="J276" i="10"/>
  <c r="AB276" i="10"/>
  <c r="AT276" i="10"/>
  <c r="R277" i="10"/>
  <c r="AL277" i="10"/>
  <c r="J278" i="10"/>
  <c r="AB278" i="10"/>
  <c r="AT278" i="10"/>
  <c r="R279" i="10"/>
  <c r="AJ279" i="10"/>
  <c r="AJ312" i="10" s="1"/>
  <c r="H280" i="10"/>
  <c r="AB280" i="10"/>
  <c r="AT280" i="10"/>
  <c r="R281" i="10"/>
  <c r="AJ281" i="10"/>
  <c r="H282" i="10"/>
  <c r="Z282" i="10"/>
  <c r="AR282" i="10"/>
  <c r="R283" i="10"/>
  <c r="AJ283" i="10"/>
  <c r="H284" i="10"/>
  <c r="Z284" i="10"/>
  <c r="H285" i="10"/>
  <c r="AR285" i="10"/>
  <c r="AH286" i="10"/>
  <c r="Z287" i="10"/>
  <c r="P288" i="10"/>
  <c r="F289" i="10"/>
  <c r="AP289" i="10"/>
  <c r="AH290" i="10"/>
  <c r="X291" i="10"/>
  <c r="AD292" i="10"/>
  <c r="Z293" i="10"/>
  <c r="AF294" i="10"/>
  <c r="AL295" i="10"/>
  <c r="AH296" i="10"/>
  <c r="N298" i="10"/>
  <c r="AD300" i="10"/>
  <c r="R302" i="10"/>
  <c r="AD304" i="10"/>
  <c r="AT306" i="10"/>
  <c r="AU308" i="10"/>
  <c r="E298" i="10"/>
  <c r="K299" i="10"/>
  <c r="E300" i="10"/>
  <c r="M301" i="10"/>
  <c r="S302" i="10"/>
  <c r="O303" i="10"/>
  <c r="U304" i="10"/>
  <c r="AA305" i="10"/>
  <c r="W306" i="10"/>
  <c r="AC307" i="10"/>
  <c r="C309" i="10"/>
  <c r="AO310" i="10"/>
  <c r="X309" i="10"/>
  <c r="AD310" i="10"/>
  <c r="I279" i="10"/>
  <c r="AS279" i="10"/>
  <c r="AM280" i="10"/>
  <c r="AC281" i="10"/>
  <c r="S282" i="10"/>
  <c r="S312" i="10" s="1"/>
  <c r="I283" i="10"/>
  <c r="AS283" i="10"/>
  <c r="AI284" i="10"/>
  <c r="Y285" i="10"/>
  <c r="S286" i="10"/>
  <c r="I287" i="10"/>
  <c r="AS287" i="10"/>
  <c r="AI288" i="10"/>
  <c r="Y289" i="10"/>
  <c r="O290" i="10"/>
  <c r="E291" i="10"/>
  <c r="AS291" i="10"/>
  <c r="AI292" i="10"/>
  <c r="Y293" i="10"/>
  <c r="O294" i="10"/>
  <c r="E295" i="10"/>
  <c r="AO295" i="10"/>
  <c r="AE296" i="10"/>
  <c r="AD297" i="10"/>
  <c r="J299" i="10"/>
  <c r="AJ300" i="10"/>
  <c r="P302" i="10"/>
  <c r="AP303" i="10"/>
  <c r="V305" i="10"/>
  <c r="AV306" i="10"/>
  <c r="E309" i="10"/>
  <c r="D275" i="10"/>
  <c r="V275" i="10"/>
  <c r="AN275" i="10"/>
  <c r="L276" i="10"/>
  <c r="AD276" i="10"/>
  <c r="AV276" i="10"/>
  <c r="V277" i="10"/>
  <c r="AN277" i="10"/>
  <c r="L278" i="10"/>
  <c r="AD278" i="10"/>
  <c r="AV278" i="10"/>
  <c r="T279" i="10"/>
  <c r="AL279" i="10"/>
  <c r="L280" i="10"/>
  <c r="AD280" i="10"/>
  <c r="AV280" i="10"/>
  <c r="T281" i="10"/>
  <c r="AL281" i="10"/>
  <c r="J282" i="10"/>
  <c r="AB282" i="10"/>
  <c r="AV282" i="10"/>
  <c r="T283" i="10"/>
  <c r="AL283" i="10"/>
  <c r="J284" i="10"/>
  <c r="AB284" i="10"/>
  <c r="J285" i="10"/>
  <c r="AT285" i="10"/>
  <c r="AJ286" i="10"/>
  <c r="AB287" i="10"/>
  <c r="R288" i="10"/>
  <c r="H289" i="10"/>
  <c r="AT289" i="10"/>
  <c r="AJ290" i="10"/>
  <c r="Z291" i="10"/>
  <c r="AF292" i="10"/>
  <c r="AN293" i="10"/>
  <c r="AH294" i="10"/>
  <c r="AP295" i="10"/>
  <c r="AV296" i="10"/>
  <c r="R298" i="10"/>
  <c r="AH300" i="10"/>
  <c r="AT302" i="10"/>
  <c r="AL304" i="10"/>
  <c r="D307" i="10"/>
  <c r="K310" i="10"/>
  <c r="G298" i="10"/>
  <c r="M299" i="10"/>
  <c r="S300" i="10"/>
  <c r="O301" i="10"/>
  <c r="U302" i="10"/>
  <c r="AA303" i="10"/>
  <c r="W304" i="10"/>
  <c r="AC305" i="10"/>
  <c r="AK306" i="10"/>
  <c r="AE307" i="10"/>
  <c r="G309" i="10"/>
  <c r="AF308" i="10"/>
  <c r="Z309" i="10"/>
  <c r="AH310" i="10"/>
  <c r="M279" i="10"/>
  <c r="G280" i="10"/>
  <c r="AQ280" i="10"/>
  <c r="AG281" i="10"/>
  <c r="W282" i="10"/>
  <c r="M283" i="10"/>
  <c r="C284" i="10"/>
  <c r="AM284" i="10"/>
  <c r="AG285" i="10"/>
  <c r="W286" i="10"/>
  <c r="M287" i="10"/>
  <c r="C288" i="10"/>
  <c r="AM288" i="10"/>
  <c r="AC289" i="10"/>
  <c r="S290" i="10"/>
  <c r="M291" i="10"/>
  <c r="C292" i="10"/>
  <c r="AM292" i="10"/>
  <c r="AC293" i="10"/>
  <c r="S294" i="10"/>
  <c r="I295" i="10"/>
  <c r="AS295" i="10"/>
  <c r="AM296" i="10"/>
  <c r="AL297" i="10"/>
  <c r="R299" i="10"/>
  <c r="AR300" i="10"/>
  <c r="X302" i="10"/>
  <c r="D304" i="10"/>
  <c r="AD305" i="10"/>
  <c r="R307" i="10"/>
  <c r="U309" i="10"/>
  <c r="F275" i="10"/>
  <c r="F312" i="10" s="1"/>
  <c r="X275" i="10"/>
  <c r="AP275" i="10"/>
  <c r="N276" i="10"/>
  <c r="N312" i="10" s="1"/>
  <c r="AF276" i="10"/>
  <c r="F277" i="10"/>
  <c r="X277" i="10"/>
  <c r="AP277" i="10"/>
  <c r="N278" i="10"/>
  <c r="AF278" i="10"/>
  <c r="D279" i="10"/>
  <c r="V279" i="10"/>
  <c r="AP279" i="10"/>
  <c r="N280" i="10"/>
  <c r="AF280" i="10"/>
  <c r="D281" i="10"/>
  <c r="V281" i="10"/>
  <c r="AN281" i="10"/>
  <c r="L282" i="10"/>
  <c r="AF282" i="10"/>
  <c r="D283" i="10"/>
  <c r="V283" i="10"/>
  <c r="AN283" i="10"/>
  <c r="L284" i="10"/>
  <c r="AD284" i="10"/>
  <c r="N285" i="10"/>
  <c r="D286" i="10"/>
  <c r="AP286" i="10"/>
  <c r="AF287" i="10"/>
  <c r="V288" i="10"/>
  <c r="N289" i="10"/>
  <c r="D290" i="10"/>
  <c r="AN290" i="10"/>
  <c r="AN291" i="10"/>
  <c r="AJ292" i="10"/>
  <c r="AP293" i="10"/>
  <c r="AV294" i="10"/>
  <c r="AR295" i="10"/>
  <c r="D297" i="10"/>
  <c r="AT298" i="10"/>
  <c r="AL300" i="10"/>
  <c r="D303" i="10"/>
  <c r="P305" i="10"/>
  <c r="H307" i="10"/>
  <c r="S310" i="10"/>
  <c r="U298" i="10"/>
  <c r="O299" i="10"/>
  <c r="U300" i="10"/>
  <c r="AC301" i="10"/>
  <c r="W302" i="10"/>
  <c r="AE303" i="10"/>
  <c r="AK304" i="10"/>
  <c r="AE305" i="10"/>
  <c r="AM306" i="10"/>
  <c r="AS307" i="10"/>
  <c r="O309" i="10"/>
  <c r="AH308" i="10"/>
  <c r="AN309" i="10"/>
  <c r="AV310" i="10"/>
  <c r="AT310" i="10"/>
  <c r="AB310" i="10"/>
  <c r="J310" i="10"/>
  <c r="AL309" i="10"/>
  <c r="T309" i="10"/>
  <c r="AV308" i="10"/>
  <c r="AD308" i="10"/>
  <c r="Y310" i="10"/>
  <c r="AI309" i="10"/>
  <c r="AS308" i="10"/>
  <c r="O308" i="10"/>
  <c r="AQ307" i="10"/>
  <c r="Y307" i="10"/>
  <c r="G307" i="10"/>
  <c r="AG306" i="10"/>
  <c r="O306" i="10"/>
  <c r="AQ305" i="10"/>
  <c r="Y305" i="10"/>
  <c r="G305" i="10"/>
  <c r="AI304" i="10"/>
  <c r="Q304" i="10"/>
  <c r="AQ303" i="10"/>
  <c r="Y303" i="10"/>
  <c r="G303" i="10"/>
  <c r="AI302" i="10"/>
  <c r="Q302" i="10"/>
  <c r="AS301" i="10"/>
  <c r="AA301" i="10"/>
  <c r="G301" i="10"/>
  <c r="AI300" i="10"/>
  <c r="Q300" i="10"/>
  <c r="AS299" i="10"/>
  <c r="AA299" i="10"/>
  <c r="I299" i="10"/>
  <c r="AK298" i="10"/>
  <c r="Q298" i="10"/>
  <c r="AS297" i="10"/>
  <c r="AA297" i="10"/>
  <c r="C310" i="10"/>
  <c r="W308" i="10"/>
  <c r="AF307" i="10"/>
  <c r="AP306" i="10"/>
  <c r="AV305" i="10"/>
  <c r="L305" i="10"/>
  <c r="V304" i="10"/>
  <c r="AF303" i="10"/>
  <c r="AP302" i="10"/>
  <c r="F302" i="10"/>
  <c r="P301" i="10"/>
  <c r="V300" i="10"/>
  <c r="AF299" i="10"/>
  <c r="AP298" i="10"/>
  <c r="F298" i="10"/>
  <c r="R297" i="10"/>
  <c r="AT296" i="10"/>
  <c r="AB296" i="10"/>
  <c r="H296" i="10"/>
  <c r="AJ295" i="10"/>
  <c r="R295" i="10"/>
  <c r="AT294" i="10"/>
  <c r="AB294" i="10"/>
  <c r="J294" i="10"/>
  <c r="AL293" i="10"/>
  <c r="R293" i="10"/>
  <c r="AT292" i="10"/>
  <c r="AB292" i="10"/>
  <c r="J292" i="10"/>
  <c r="AL291" i="10"/>
  <c r="T291" i="10"/>
  <c r="AV290" i="10"/>
  <c r="AB290" i="10"/>
  <c r="J290" i="10"/>
  <c r="AL289" i="10"/>
  <c r="T289" i="10"/>
  <c r="AV288" i="10"/>
  <c r="AD288" i="10"/>
  <c r="L288" i="10"/>
  <c r="AL287" i="10"/>
  <c r="T287" i="10"/>
  <c r="AV286" i="10"/>
  <c r="AD286" i="10"/>
  <c r="L286" i="10"/>
  <c r="AN285" i="10"/>
  <c r="V285" i="10"/>
  <c r="AV284" i="10"/>
  <c r="AR310" i="10"/>
  <c r="Z310" i="10"/>
  <c r="H310" i="10"/>
  <c r="AJ309" i="10"/>
  <c r="R309" i="10"/>
  <c r="AT308" i="10"/>
  <c r="Z308" i="10"/>
  <c r="U310" i="10"/>
  <c r="AE309" i="10"/>
  <c r="AO308" i="10"/>
  <c r="M308" i="10"/>
  <c r="AO307" i="10"/>
  <c r="W307" i="10"/>
  <c r="C307" i="10"/>
  <c r="AE306" i="10"/>
  <c r="M306" i="10"/>
  <c r="AO305" i="10"/>
  <c r="W305" i="10"/>
  <c r="E305" i="10"/>
  <c r="AG304" i="10"/>
  <c r="M304" i="10"/>
  <c r="AO303" i="10"/>
  <c r="W303" i="10"/>
  <c r="E303" i="10"/>
  <c r="AG302" i="10"/>
  <c r="O302" i="10"/>
  <c r="AQ301" i="10"/>
  <c r="W301" i="10"/>
  <c r="E301" i="10"/>
  <c r="AG300" i="10"/>
  <c r="O300" i="10"/>
  <c r="AQ299" i="10"/>
  <c r="Y299" i="10"/>
  <c r="G299" i="10"/>
  <c r="AG298" i="10"/>
  <c r="O298" i="10"/>
  <c r="AQ297" i="10"/>
  <c r="Y297" i="10"/>
  <c r="AO309" i="10"/>
  <c r="R308" i="10"/>
  <c r="AB307" i="10"/>
  <c r="AH306" i="10"/>
  <c r="AR305" i="10"/>
  <c r="H305" i="10"/>
  <c r="R304" i="10"/>
  <c r="AB303" i="10"/>
  <c r="AL302" i="10"/>
  <c r="AV301" i="10"/>
  <c r="H301" i="10"/>
  <c r="R300" i="10"/>
  <c r="AB299" i="10"/>
  <c r="AL298" i="10"/>
  <c r="AV297" i="10"/>
  <c r="P297" i="10"/>
  <c r="AR296" i="10"/>
  <c r="X296" i="10"/>
  <c r="F296" i="10"/>
  <c r="AH295" i="10"/>
  <c r="P295" i="10"/>
  <c r="AR294" i="10"/>
  <c r="Z294" i="10"/>
  <c r="H294" i="10"/>
  <c r="AH293" i="10"/>
  <c r="P293" i="10"/>
  <c r="AR292" i="10"/>
  <c r="Z292" i="10"/>
  <c r="H292" i="10"/>
  <c r="AJ291" i="10"/>
  <c r="R291" i="10"/>
  <c r="AR290" i="10"/>
  <c r="Z290" i="10"/>
  <c r="H290" i="10"/>
  <c r="AJ289" i="10"/>
  <c r="R289" i="10"/>
  <c r="AT288" i="10"/>
  <c r="AB288" i="10"/>
  <c r="H288" i="10"/>
  <c r="AJ287" i="10"/>
  <c r="R287" i="10"/>
  <c r="AT286" i="10"/>
  <c r="AB286" i="10"/>
  <c r="J286" i="10"/>
  <c r="AL285" i="10"/>
  <c r="R285" i="10"/>
  <c r="AT284" i="10"/>
  <c r="AP310" i="10"/>
  <c r="X310" i="10"/>
  <c r="F310" i="10"/>
  <c r="AH309" i="10"/>
  <c r="P309" i="10"/>
  <c r="AP308" i="10"/>
  <c r="X308" i="10"/>
  <c r="Q310" i="10"/>
  <c r="AA309" i="10"/>
  <c r="AK308" i="10"/>
  <c r="K308" i="10"/>
  <c r="AM307" i="10"/>
  <c r="S307" i="10"/>
  <c r="AU306" i="10"/>
  <c r="AC306" i="10"/>
  <c r="K306" i="10"/>
  <c r="AM305" i="10"/>
  <c r="U305" i="10"/>
  <c r="C305" i="10"/>
  <c r="AC304" i="10"/>
  <c r="K304" i="10"/>
  <c r="AM303" i="10"/>
  <c r="U303" i="10"/>
  <c r="C303" i="10"/>
  <c r="AE302" i="10"/>
  <c r="M302" i="10"/>
  <c r="AM301" i="10"/>
  <c r="U301" i="10"/>
  <c r="C301" i="10"/>
  <c r="AE300" i="10"/>
  <c r="M300" i="10"/>
  <c r="AO299" i="10"/>
  <c r="W299" i="10"/>
  <c r="C299" i="10"/>
  <c r="AE298" i="10"/>
  <c r="M298" i="10"/>
  <c r="AO297" i="10"/>
  <c r="W297" i="10"/>
  <c r="AG309" i="10"/>
  <c r="N308" i="10"/>
  <c r="T307" i="10"/>
  <c r="AD306" i="10"/>
  <c r="AN305" i="10"/>
  <c r="D305" i="10"/>
  <c r="N304" i="10"/>
  <c r="X303" i="10"/>
  <c r="AH302" i="10"/>
  <c r="AN301" i="10"/>
  <c r="D301" i="10"/>
  <c r="N300" i="10"/>
  <c r="X299" i="10"/>
  <c r="AH298" i="10"/>
  <c r="AR297" i="10"/>
  <c r="N297" i="10"/>
  <c r="AN296" i="10"/>
  <c r="V296" i="10"/>
  <c r="D296" i="10"/>
  <c r="AF295" i="10"/>
  <c r="N295" i="10"/>
  <c r="AP294" i="10"/>
  <c r="X294" i="10"/>
  <c r="D294" i="10"/>
  <c r="AF293" i="10"/>
  <c r="N293" i="10"/>
  <c r="AP292" i="10"/>
  <c r="X292" i="10"/>
  <c r="F292" i="10"/>
  <c r="AH291" i="10"/>
  <c r="N291" i="10"/>
  <c r="AP290" i="10"/>
  <c r="X290" i="10"/>
  <c r="F290" i="10"/>
  <c r="AH289" i="10"/>
  <c r="P289" i="10"/>
  <c r="AR288" i="10"/>
  <c r="X288" i="10"/>
  <c r="F288" i="10"/>
  <c r="AH287" i="10"/>
  <c r="P287" i="10"/>
  <c r="AR286" i="10"/>
  <c r="Z286" i="10"/>
  <c r="H286" i="10"/>
  <c r="AH285" i="10"/>
  <c r="P285" i="10"/>
  <c r="AR284" i="10"/>
  <c r="AN310" i="10"/>
  <c r="V310" i="10"/>
  <c r="D310" i="10"/>
  <c r="AF309" i="10"/>
  <c r="L309" i="10"/>
  <c r="AN308" i="10"/>
  <c r="V308" i="10"/>
  <c r="M310" i="10"/>
  <c r="W309" i="10"/>
  <c r="AG308" i="10"/>
  <c r="I308" i="10"/>
  <c r="AI307" i="10"/>
  <c r="Q307" i="10"/>
  <c r="AS306" i="10"/>
  <c r="AA306" i="10"/>
  <c r="I306" i="10"/>
  <c r="AK305" i="10"/>
  <c r="S305" i="10"/>
  <c r="AS304" i="10"/>
  <c r="AA304" i="10"/>
  <c r="I304" i="10"/>
  <c r="AK303" i="10"/>
  <c r="S303" i="10"/>
  <c r="AU302" i="10"/>
  <c r="AC302" i="10"/>
  <c r="I302" i="10"/>
  <c r="AK301" i="10"/>
  <c r="S301" i="10"/>
  <c r="AU300" i="10"/>
  <c r="AC300" i="10"/>
  <c r="K300" i="10"/>
  <c r="AM299" i="10"/>
  <c r="S299" i="10"/>
  <c r="AU298" i="10"/>
  <c r="AC298" i="10"/>
  <c r="K298" i="10"/>
  <c r="AM297" i="10"/>
  <c r="U297" i="10"/>
  <c r="Y309" i="10"/>
  <c r="F308" i="10"/>
  <c r="P307" i="10"/>
  <c r="Z306" i="10"/>
  <c r="AJ305" i="10"/>
  <c r="AT304" i="10"/>
  <c r="J304" i="10"/>
  <c r="T303" i="10"/>
  <c r="Z302" i="10"/>
  <c r="AJ301" i="10"/>
  <c r="AT300" i="10"/>
  <c r="J300" i="10"/>
  <c r="T299" i="10"/>
  <c r="AD298" i="10"/>
  <c r="AN297" i="10"/>
  <c r="J297" i="10"/>
  <c r="AL296" i="10"/>
  <c r="T296" i="10"/>
  <c r="AV295" i="10"/>
  <c r="AD295" i="10"/>
  <c r="L295" i="10"/>
  <c r="AN294" i="10"/>
  <c r="T294" i="10"/>
  <c r="AV293" i="10"/>
  <c r="AD293" i="10"/>
  <c r="L293" i="10"/>
  <c r="AN292" i="10"/>
  <c r="V292" i="10"/>
  <c r="D292" i="10"/>
  <c r="AD291" i="10"/>
  <c r="AL310" i="10"/>
  <c r="T310" i="10"/>
  <c r="AV309" i="10"/>
  <c r="AB309" i="10"/>
  <c r="J309" i="10"/>
  <c r="AL308" i="10"/>
  <c r="AS310" i="10"/>
  <c r="I310" i="10"/>
  <c r="S309" i="10"/>
  <c r="AC308" i="10"/>
  <c r="E308" i="10"/>
  <c r="AG307" i="10"/>
  <c r="O307" i="10"/>
  <c r="AQ306" i="10"/>
  <c r="Y306" i="10"/>
  <c r="G306" i="10"/>
  <c r="AI305" i="10"/>
  <c r="O305" i="10"/>
  <c r="AQ304" i="10"/>
  <c r="Y304" i="10"/>
  <c r="G304" i="10"/>
  <c r="AI303" i="10"/>
  <c r="Q303" i="10"/>
  <c r="AS302" i="10"/>
  <c r="Y302" i="10"/>
  <c r="G302" i="10"/>
  <c r="AI301" i="10"/>
  <c r="Q301" i="10"/>
  <c r="AS300" i="10"/>
  <c r="AA300" i="10"/>
  <c r="I300" i="10"/>
  <c r="AI299" i="10"/>
  <c r="Q299" i="10"/>
  <c r="AS298" i="10"/>
  <c r="AA298" i="10"/>
  <c r="I298" i="10"/>
  <c r="AK297" i="10"/>
  <c r="AQ310" i="10"/>
  <c r="I309" i="10"/>
  <c r="AV307" i="10"/>
  <c r="L307" i="10"/>
  <c r="V306" i="10"/>
  <c r="AF305" i="10"/>
  <c r="AP304" i="10"/>
  <c r="F304" i="10"/>
  <c r="L303" i="10"/>
  <c r="V302" i="10"/>
  <c r="AF301" i="10"/>
  <c r="AP300" i="10"/>
  <c r="F300" i="10"/>
  <c r="P299" i="10"/>
  <c r="Z298" i="10"/>
  <c r="AF297" i="10"/>
  <c r="H297" i="10"/>
  <c r="AJ296" i="10"/>
  <c r="R296" i="10"/>
  <c r="AT295" i="10"/>
  <c r="AB295" i="10"/>
  <c r="J295" i="10"/>
  <c r="AJ294" i="10"/>
  <c r="R294" i="10"/>
  <c r="AT293" i="10"/>
  <c r="AB293" i="10"/>
  <c r="J293" i="10"/>
  <c r="AL292" i="10"/>
  <c r="T292" i="10"/>
  <c r="AT291" i="10"/>
  <c r="AB291" i="10"/>
  <c r="J291" i="10"/>
  <c r="AL290" i="10"/>
  <c r="T290" i="10"/>
  <c r="AV289" i="10"/>
  <c r="AD289" i="10"/>
  <c r="J289" i="10"/>
  <c r="AL288" i="10"/>
  <c r="T288" i="10"/>
  <c r="AV287" i="10"/>
  <c r="AD287" i="10"/>
  <c r="L287" i="10"/>
  <c r="AN286" i="10"/>
  <c r="T286" i="10"/>
  <c r="AV285" i="10"/>
  <c r="AD285" i="10"/>
  <c r="L285" i="10"/>
  <c r="AN284" i="10"/>
  <c r="AE282" i="10"/>
  <c r="U283" i="10"/>
  <c r="O284" i="10"/>
  <c r="E285" i="10"/>
  <c r="AO285" i="10"/>
  <c r="AE286" i="10"/>
  <c r="U287" i="10"/>
  <c r="K288" i="10"/>
  <c r="AU288" i="10"/>
  <c r="AO289" i="10"/>
  <c r="AE290" i="10"/>
  <c r="U291" i="10"/>
  <c r="K292" i="10"/>
  <c r="AU292" i="10"/>
  <c r="AK293" i="10"/>
  <c r="AA294" i="10"/>
  <c r="U295" i="10"/>
  <c r="U312" i="10" s="1"/>
  <c r="K296" i="10"/>
  <c r="AU296" i="10"/>
  <c r="H298" i="10"/>
  <c r="AH299" i="10"/>
  <c r="N301" i="10"/>
  <c r="AN302" i="10"/>
  <c r="AB304" i="10"/>
  <c r="H306" i="10"/>
  <c r="AH307" i="10"/>
  <c r="G310" i="10"/>
  <c r="J275" i="10"/>
  <c r="AB275" i="10"/>
  <c r="AT275" i="10"/>
  <c r="T276" i="10"/>
  <c r="AL276" i="10"/>
  <c r="J277" i="10"/>
  <c r="AB277" i="10"/>
  <c r="AT277" i="10"/>
  <c r="R278" i="10"/>
  <c r="AJ278" i="10"/>
  <c r="J279" i="10"/>
  <c r="AB279" i="10"/>
  <c r="AT279" i="10"/>
  <c r="R280" i="10"/>
  <c r="AJ280" i="10"/>
  <c r="H281" i="10"/>
  <c r="Z281" i="10"/>
  <c r="AT281" i="10"/>
  <c r="R282" i="10"/>
  <c r="AJ282" i="10"/>
  <c r="H283" i="10"/>
  <c r="Z283" i="10"/>
  <c r="AR283" i="10"/>
  <c r="P284" i="10"/>
  <c r="AJ284" i="10"/>
  <c r="Z285" i="10"/>
  <c r="P286" i="10"/>
  <c r="F287" i="10"/>
  <c r="AR287" i="10"/>
  <c r="AH288" i="10"/>
  <c r="X289" i="10"/>
  <c r="P290" i="10"/>
  <c r="F291" i="10"/>
  <c r="AR291" i="10"/>
  <c r="F293" i="10"/>
  <c r="L294" i="10"/>
  <c r="F295" i="10"/>
  <c r="N296" i="10"/>
  <c r="T297" i="10"/>
  <c r="L299" i="10"/>
  <c r="X301" i="10"/>
  <c r="AJ303" i="10"/>
  <c r="AB305" i="10"/>
  <c r="AN307" i="10"/>
  <c r="AC297" i="10"/>
  <c r="Y298" i="10"/>
  <c r="AE299" i="10"/>
  <c r="AK300" i="10"/>
  <c r="AG301" i="10"/>
  <c r="AM302" i="10"/>
  <c r="AU303" i="10"/>
  <c r="AO304" i="10"/>
  <c r="AU305" i="10"/>
  <c r="I307" i="10"/>
  <c r="C308" i="10"/>
  <c r="AU309" i="10"/>
  <c r="D309" i="10"/>
  <c r="AR309" i="10"/>
  <c r="AU273" i="10"/>
  <c r="Q274" i="10"/>
  <c r="AG274" i="10"/>
  <c r="I275" i="10"/>
  <c r="J323" i="10" s="1" a="1"/>
  <c r="AO275" i="10"/>
  <c r="AA276" i="10"/>
  <c r="M277" i="10"/>
  <c r="AS277" i="10"/>
  <c r="AE278" i="10"/>
  <c r="Q279" i="10"/>
  <c r="C280" i="10"/>
  <c r="AI280" i="10"/>
  <c r="U281" i="10"/>
  <c r="G282" i="10"/>
  <c r="AM282" i="10"/>
  <c r="Y283" i="10"/>
  <c r="Y312" i="10" s="1"/>
  <c r="K284" i="10"/>
  <c r="AQ284" i="10"/>
  <c r="AC285" i="10"/>
  <c r="O286" i="10"/>
  <c r="O312" i="10" s="1"/>
  <c r="AU286" i="10"/>
  <c r="AG287" i="10"/>
  <c r="S288" i="10"/>
  <c r="E289" i="10"/>
  <c r="AK289" i="10"/>
  <c r="W290" i="10"/>
  <c r="I291" i="10"/>
  <c r="AO291" i="10"/>
  <c r="AA292" i="10"/>
  <c r="M293" i="10"/>
  <c r="AS293" i="10"/>
  <c r="AE294" i="10"/>
  <c r="Q295" i="10"/>
  <c r="C296" i="10"/>
  <c r="AI296" i="10"/>
  <c r="V297" i="10"/>
  <c r="AN298" i="10"/>
  <c r="L300" i="10"/>
  <c r="AD301" i="10"/>
  <c r="AV302" i="10"/>
  <c r="T304" i="10"/>
  <c r="AL305" i="10"/>
  <c r="J307" i="10"/>
  <c r="AI308" i="10"/>
  <c r="AT274" i="10"/>
  <c r="P275" i="10"/>
  <c r="AF275" i="10"/>
  <c r="AV275" i="10"/>
  <c r="R276" i="10"/>
  <c r="AH276" i="10"/>
  <c r="D277" i="10"/>
  <c r="T277" i="10"/>
  <c r="T312" i="10" s="1"/>
  <c r="AJ277" i="10"/>
  <c r="F278" i="10"/>
  <c r="V278" i="10"/>
  <c r="AL278" i="10"/>
  <c r="H279" i="10"/>
  <c r="X279" i="10"/>
  <c r="AN279" i="10"/>
  <c r="J280" i="10"/>
  <c r="J312" i="10" s="1"/>
  <c r="Z280" i="10"/>
  <c r="AP280" i="10"/>
  <c r="L281" i="10"/>
  <c r="AB281" i="10"/>
  <c r="AR281" i="10"/>
  <c r="N282" i="10"/>
  <c r="AD282" i="10"/>
  <c r="AT282" i="10"/>
  <c r="P283" i="10"/>
  <c r="AF283" i="10"/>
  <c r="AV283" i="10"/>
  <c r="R284" i="10"/>
  <c r="AH284" i="10"/>
  <c r="D285" i="10"/>
  <c r="T285" i="10"/>
  <c r="AJ285" i="10"/>
  <c r="F286" i="10"/>
  <c r="V286" i="10"/>
  <c r="AL286" i="10"/>
  <c r="H287" i="10"/>
  <c r="X287" i="10"/>
  <c r="X312" i="10" s="1"/>
  <c r="AN287" i="10"/>
  <c r="J288" i="10"/>
  <c r="Z288" i="10"/>
  <c r="AP288" i="10"/>
  <c r="L289" i="10"/>
  <c r="AB289" i="10"/>
  <c r="AR289" i="10"/>
  <c r="N290" i="10"/>
  <c r="AD290" i="10"/>
  <c r="AT290" i="10"/>
  <c r="P291" i="10"/>
  <c r="AF291" i="10"/>
  <c r="AV291" i="10"/>
  <c r="R292" i="10"/>
  <c r="AH292" i="10"/>
  <c r="D293" i="10"/>
  <c r="T293" i="10"/>
  <c r="AJ293" i="10"/>
  <c r="F294" i="10"/>
  <c r="V294" i="10"/>
  <c r="AL294" i="10"/>
  <c r="H295" i="10"/>
  <c r="X295" i="10"/>
  <c r="AN295" i="10"/>
  <c r="J296" i="10"/>
  <c r="Z296" i="10"/>
  <c r="AP296" i="10"/>
  <c r="L297" i="10"/>
  <c r="AJ297" i="10"/>
  <c r="V298" i="10"/>
  <c r="H299" i="10"/>
  <c r="AN299" i="10"/>
  <c r="Z300" i="10"/>
  <c r="L301" i="10"/>
  <c r="AR301" i="10"/>
  <c r="AD302" i="10"/>
  <c r="P303" i="10"/>
  <c r="AV303" i="10"/>
  <c r="AH304" i="10"/>
  <c r="T305" i="10"/>
  <c r="F306" i="10"/>
  <c r="AL306" i="10"/>
  <c r="X307" i="10"/>
  <c r="J308" i="10"/>
  <c r="Q309" i="10"/>
  <c r="AI310" i="10"/>
  <c r="AG297" i="10"/>
  <c r="C298" i="10"/>
  <c r="S298" i="10"/>
  <c r="AI298" i="10"/>
  <c r="E299" i="10"/>
  <c r="U299" i="10"/>
  <c r="AK299" i="10"/>
  <c r="G300" i="10"/>
  <c r="W300" i="10"/>
  <c r="AM300" i="10"/>
  <c r="I301" i="10"/>
  <c r="Y301" i="10"/>
  <c r="AO301" i="10"/>
  <c r="K302" i="10"/>
  <c r="AA302" i="10"/>
  <c r="AQ302" i="10"/>
  <c r="M303" i="10"/>
  <c r="AC303" i="10"/>
  <c r="AS303" i="10"/>
  <c r="O304" i="10"/>
  <c r="AE304" i="10"/>
  <c r="AU304" i="10"/>
  <c r="Q305" i="10"/>
  <c r="AG305" i="10"/>
  <c r="C306" i="10"/>
  <c r="S306" i="10"/>
  <c r="AI306" i="10"/>
  <c r="E307" i="10"/>
  <c r="U307" i="10"/>
  <c r="AK307" i="10"/>
  <c r="G308" i="10"/>
  <c r="Y308" i="10"/>
  <c r="K309" i="10"/>
  <c r="AQ309" i="10"/>
  <c r="AC310" i="10"/>
  <c r="AB308" i="10"/>
  <c r="AR308" i="10"/>
  <c r="N309" i="10"/>
  <c r="AD309" i="10"/>
  <c r="AT309" i="10"/>
  <c r="P310" i="10"/>
  <c r="AF310" i="10"/>
  <c r="D312" i="10"/>
  <c r="W312" i="10"/>
  <c r="Q312" i="10"/>
  <c r="P312" i="10" l="1"/>
  <c r="AH312" i="10"/>
  <c r="R312" i="10"/>
  <c r="R313" i="10" s="1"/>
  <c r="AE312" i="10"/>
  <c r="AS312" i="10"/>
  <c r="K312" i="10"/>
  <c r="K313" i="10" s="1"/>
  <c r="H312" i="10"/>
  <c r="H313" i="10" s="1"/>
  <c r="AL312" i="10"/>
  <c r="AQ312" i="10"/>
  <c r="L312" i="10"/>
  <c r="L313" i="10" s="1"/>
  <c r="V312" i="10"/>
  <c r="AF312" i="10"/>
  <c r="AM312" i="10"/>
  <c r="M312" i="10"/>
  <c r="AR312" i="10"/>
  <c r="AB312" i="10"/>
  <c r="AK312" i="10"/>
  <c r="AP312" i="10"/>
  <c r="G312" i="10"/>
  <c r="U313" i="10" s="1"/>
  <c r="AA312" i="10"/>
  <c r="C312" i="10"/>
  <c r="E312" i="10"/>
  <c r="J313" i="10" s="1"/>
  <c r="Z312" i="10"/>
  <c r="Z313" i="10" s="1"/>
  <c r="AO312" i="10"/>
  <c r="AI312" i="10"/>
  <c r="AN312" i="10"/>
  <c r="AN313" i="10" s="1"/>
  <c r="AC312" i="10"/>
  <c r="AC313" i="10" s="1"/>
  <c r="AG312" i="10"/>
  <c r="I312" i="10"/>
  <c r="AD312" i="10"/>
  <c r="J364" i="10"/>
  <c r="L364" i="10" s="1"/>
  <c r="J362" i="10"/>
  <c r="L362" i="10" s="1"/>
  <c r="J360" i="10"/>
  <c r="L360" i="10" s="1"/>
  <c r="J358" i="10"/>
  <c r="L358" i="10" s="1"/>
  <c r="J356" i="10"/>
  <c r="L356" i="10" s="1"/>
  <c r="J354" i="10"/>
  <c r="L354" i="10" s="1"/>
  <c r="J352" i="10"/>
  <c r="L352" i="10" s="1"/>
  <c r="J350" i="10"/>
  <c r="L350" i="10" s="1"/>
  <c r="J348" i="10"/>
  <c r="L348" i="10" s="1"/>
  <c r="J346" i="10"/>
  <c r="L346" i="10" s="1"/>
  <c r="J344" i="10"/>
  <c r="L344" i="10" s="1"/>
  <c r="J342" i="10"/>
  <c r="L342" i="10" s="1"/>
  <c r="J340" i="10"/>
  <c r="L340" i="10" s="1"/>
  <c r="J338" i="10"/>
  <c r="L338" i="10" s="1"/>
  <c r="J336" i="10"/>
  <c r="L336" i="10" s="1"/>
  <c r="J334" i="10"/>
  <c r="L334" i="10" s="1"/>
  <c r="J332" i="10"/>
  <c r="L332" i="10" s="1"/>
  <c r="J330" i="10"/>
  <c r="L330" i="10" s="1"/>
  <c r="J328" i="10"/>
  <c r="L328" i="10" s="1"/>
  <c r="J326" i="10"/>
  <c r="L326" i="10" s="1"/>
  <c r="J324" i="10"/>
  <c r="L324" i="10" s="1"/>
  <c r="J365" i="10"/>
  <c r="L365" i="10" s="1"/>
  <c r="J361" i="10"/>
  <c r="L361" i="10" s="1"/>
  <c r="J357" i="10"/>
  <c r="L357" i="10" s="1"/>
  <c r="J353" i="10"/>
  <c r="L353" i="10" s="1"/>
  <c r="J349" i="10"/>
  <c r="L349" i="10" s="1"/>
  <c r="J345" i="10"/>
  <c r="L345" i="10" s="1"/>
  <c r="J341" i="10"/>
  <c r="L341" i="10" s="1"/>
  <c r="J337" i="10"/>
  <c r="L337" i="10" s="1"/>
  <c r="J333" i="10"/>
  <c r="L333" i="10" s="1"/>
  <c r="J329" i="10"/>
  <c r="L329" i="10" s="1"/>
  <c r="J325" i="10"/>
  <c r="L325" i="10" s="1"/>
  <c r="J363" i="10"/>
  <c r="L363" i="10" s="1"/>
  <c r="J355" i="10"/>
  <c r="L355" i="10" s="1"/>
  <c r="J347" i="10"/>
  <c r="L347" i="10" s="1"/>
  <c r="J339" i="10"/>
  <c r="L339" i="10" s="1"/>
  <c r="J331" i="10"/>
  <c r="L331" i="10" s="1"/>
  <c r="J323" i="10"/>
  <c r="J351" i="10"/>
  <c r="L351" i="10" s="1"/>
  <c r="J335" i="10"/>
  <c r="L335" i="10" s="1"/>
  <c r="J359" i="10"/>
  <c r="L359" i="10" s="1"/>
  <c r="J327" i="10"/>
  <c r="L327" i="10" s="1"/>
  <c r="J343" i="10"/>
  <c r="L343" i="10" s="1"/>
  <c r="AJ313" i="10"/>
  <c r="N313" i="10"/>
  <c r="M313" i="10"/>
  <c r="AP313" i="10"/>
  <c r="AE313" i="10"/>
  <c r="AO313" i="10"/>
  <c r="I313" i="10"/>
  <c r="AH313" i="10"/>
  <c r="AA313" i="10"/>
  <c r="AR313" i="10"/>
  <c r="V313" i="10"/>
  <c r="AI313" i="10" l="1"/>
  <c r="AM313" i="10"/>
  <c r="AB313" i="10"/>
  <c r="AG313" i="10"/>
  <c r="AK313" i="10"/>
  <c r="P313" i="10"/>
  <c r="X313" i="10"/>
  <c r="O313" i="10"/>
  <c r="AF313" i="10"/>
  <c r="D313" i="10"/>
  <c r="AS313" i="10"/>
  <c r="C313" i="10"/>
  <c r="G313" i="10"/>
  <c r="AD313" i="10"/>
  <c r="F313" i="10"/>
  <c r="S313" i="10"/>
  <c r="W313" i="10"/>
  <c r="E313" i="10"/>
  <c r="T313" i="10"/>
  <c r="AL313" i="10"/>
  <c r="Q313" i="10"/>
  <c r="AQ313" i="10"/>
  <c r="Y313" i="10"/>
  <c r="J366" i="10"/>
  <c r="L366" i="10" s="1"/>
  <c r="L323" i="10"/>
  <c r="X49" i="8" l="1"/>
  <c r="Y34" i="8"/>
  <c r="X34" i="8"/>
  <c r="Y18" i="8"/>
  <c r="X18" i="8"/>
  <c r="Y5" i="8"/>
  <c r="X5" i="8"/>
  <c r="S25" i="8" l="1"/>
  <c r="R25" i="8"/>
  <c r="Q15" i="8"/>
  <c r="S26" i="8" s="1"/>
  <c r="T27" i="8"/>
  <c r="Q17" i="8"/>
  <c r="R28" i="8" s="1"/>
  <c r="Q18" i="8"/>
  <c r="T29" i="8" s="1"/>
  <c r="Q19" i="8"/>
  <c r="S30" i="8" s="1"/>
  <c r="T25" i="8"/>
  <c r="S28" i="8" l="1"/>
  <c r="T28" i="8"/>
  <c r="R27" i="8"/>
  <c r="Q29" i="8"/>
  <c r="R29" i="8"/>
  <c r="T30" i="8"/>
  <c r="T26" i="8"/>
  <c r="Q26" i="8"/>
  <c r="Q30" i="8"/>
  <c r="R30" i="8"/>
  <c r="R26" i="8"/>
  <c r="Q28" i="8"/>
  <c r="Q27" i="8"/>
  <c r="S27" i="8"/>
  <c r="S29" i="8"/>
  <c r="U25" i="8"/>
  <c r="J46" i="8" s="1"/>
  <c r="K46" i="8" s="1"/>
  <c r="U30" i="8" l="1"/>
  <c r="D48" i="9" s="1"/>
  <c r="D44" i="9"/>
  <c r="F44" i="9" s="1"/>
  <c r="U28" i="8"/>
  <c r="U26" i="8"/>
  <c r="U27" i="8"/>
  <c r="J22" i="8" s="1"/>
  <c r="K22" i="8" s="1"/>
  <c r="U29" i="8"/>
  <c r="J41" i="8" l="1"/>
  <c r="K41" i="8" s="1"/>
  <c r="J31" i="8"/>
  <c r="K31" i="8" s="1"/>
  <c r="D32" i="9" s="1"/>
  <c r="F32" i="9" s="1"/>
  <c r="J47" i="8"/>
  <c r="K47" i="8" s="1"/>
  <c r="D45" i="9" s="1"/>
  <c r="F45" i="9" s="1"/>
  <c r="J21" i="8"/>
  <c r="K21" i="8" s="1"/>
  <c r="J14" i="8"/>
  <c r="K14" i="8" s="1"/>
  <c r="J12" i="8"/>
  <c r="K12" i="8" s="1"/>
  <c r="J8" i="8"/>
  <c r="K8" i="8" s="1"/>
  <c r="J19" i="8"/>
  <c r="K19" i="8" s="1"/>
  <c r="J9" i="8"/>
  <c r="K9" i="8" s="1"/>
  <c r="J49" i="8"/>
  <c r="K49" i="8" s="1"/>
  <c r="J13" i="8"/>
  <c r="K13" i="8" s="1"/>
  <c r="F48" i="9"/>
  <c r="U31" i="8"/>
  <c r="D14" i="27" s="1"/>
  <c r="D40" i="9"/>
  <c r="F40" i="9" s="1"/>
  <c r="H44" i="9"/>
  <c r="H48" i="9"/>
  <c r="D47" i="9" l="1"/>
  <c r="I48" i="9"/>
  <c r="D54" i="11" s="1"/>
  <c r="F54" i="11" s="1"/>
  <c r="AI54" i="11" s="1"/>
  <c r="AJ54" i="11" s="1"/>
  <c r="H32" i="9"/>
  <c r="D15" i="9"/>
  <c r="F15" i="9" s="1"/>
  <c r="D11" i="9"/>
  <c r="F11" i="9" s="1"/>
  <c r="D16" i="9"/>
  <c r="F16" i="9" s="1"/>
  <c r="D21" i="9"/>
  <c r="F21" i="9" s="1"/>
  <c r="D24" i="9"/>
  <c r="F24" i="9" s="1"/>
  <c r="D23" i="9"/>
  <c r="F23" i="9" s="1"/>
  <c r="D10" i="9"/>
  <c r="H45" i="9"/>
  <c r="I44" i="9"/>
  <c r="D50" i="11" s="1"/>
  <c r="F50" i="11" s="1"/>
  <c r="AI50" i="11" s="1"/>
  <c r="F47" i="9" l="1"/>
  <c r="H47" i="9"/>
  <c r="H10" i="9"/>
  <c r="F10" i="9"/>
  <c r="H23" i="9"/>
  <c r="H40" i="9"/>
  <c r="H21" i="9"/>
  <c r="H11" i="9"/>
  <c r="H24" i="9"/>
  <c r="H16" i="9"/>
  <c r="H15" i="9"/>
  <c r="D14" i="9"/>
  <c r="AK54" i="11"/>
  <c r="I45" i="9"/>
  <c r="D51" i="11" s="1"/>
  <c r="F51" i="11" s="1"/>
  <c r="AI51" i="11" s="1"/>
  <c r="AL51" i="11" s="1"/>
  <c r="AL54" i="11"/>
  <c r="AK50" i="11"/>
  <c r="AJ50" i="11"/>
  <c r="AL50" i="11"/>
  <c r="I47" i="9" l="1"/>
  <c r="D53" i="11" s="1"/>
  <c r="F53" i="11" s="1"/>
  <c r="AI53" i="11" s="1"/>
  <c r="AK53" i="11" s="1"/>
  <c r="D5" i="9"/>
  <c r="F14" i="9"/>
  <c r="I24" i="9"/>
  <c r="D30" i="11" s="1"/>
  <c r="F30" i="11" s="1"/>
  <c r="AI30" i="11" s="1"/>
  <c r="AL30" i="11" s="1"/>
  <c r="I11" i="9"/>
  <c r="D17" i="11" s="1"/>
  <c r="F17" i="11" s="1"/>
  <c r="AI17" i="11" s="1"/>
  <c r="AL17" i="11" s="1"/>
  <c r="I40" i="9"/>
  <c r="D46" i="11" s="1"/>
  <c r="F46" i="11" s="1"/>
  <c r="AI46" i="11" s="1"/>
  <c r="I15" i="9"/>
  <c r="D21" i="11" s="1"/>
  <c r="F21" i="11" s="1"/>
  <c r="AI21" i="11" s="1"/>
  <c r="AJ21" i="11" s="1"/>
  <c r="I16" i="9"/>
  <c r="D22" i="11" s="1"/>
  <c r="F22" i="11" s="1"/>
  <c r="AI22" i="11" s="1"/>
  <c r="AL22" i="11" s="1"/>
  <c r="I21" i="9"/>
  <c r="D27" i="11" s="1"/>
  <c r="I23" i="9"/>
  <c r="D29" i="11" s="1"/>
  <c r="F29" i="11" s="1"/>
  <c r="AI29" i="11" s="1"/>
  <c r="AK29" i="11" s="1"/>
  <c r="H14" i="9"/>
  <c r="I10" i="9"/>
  <c r="D16" i="11" s="1"/>
  <c r="F16" i="11" s="1"/>
  <c r="AJ51" i="11"/>
  <c r="AK51" i="11"/>
  <c r="C49" i="5"/>
  <c r="D34" i="5"/>
  <c r="C34" i="5"/>
  <c r="D18" i="5"/>
  <c r="C18" i="5"/>
  <c r="D5" i="5"/>
  <c r="C5" i="5"/>
  <c r="F27" i="11" l="1"/>
  <c r="AI27" i="11" s="1"/>
  <c r="AL53" i="11"/>
  <c r="AJ53" i="11"/>
  <c r="AK30" i="11"/>
  <c r="AJ30" i="11"/>
  <c r="AJ29" i="11"/>
  <c r="AL21" i="11"/>
  <c r="AK17" i="11"/>
  <c r="AJ17" i="11"/>
  <c r="AK21" i="11"/>
  <c r="AL29" i="11"/>
  <c r="AI16" i="11"/>
  <c r="AJ22" i="11"/>
  <c r="H5" i="9"/>
  <c r="I32" i="9" s="1"/>
  <c r="AK46" i="11"/>
  <c r="AL46" i="11"/>
  <c r="AJ46" i="11"/>
  <c r="AK22" i="11"/>
  <c r="I14" i="9"/>
  <c r="F5" i="9"/>
  <c r="AK27" i="11" l="1"/>
  <c r="AL27" i="11"/>
  <c r="AJ27" i="11"/>
  <c r="I29" i="9"/>
  <c r="D35" i="11" s="1"/>
  <c r="F35" i="11" s="1"/>
  <c r="AI35" i="11" s="1"/>
  <c r="D38" i="11"/>
  <c r="AL16" i="11"/>
  <c r="AK16" i="11"/>
  <c r="AJ16" i="11"/>
  <c r="D20" i="11"/>
  <c r="F20" i="11" s="1"/>
  <c r="F38" i="11" l="1"/>
  <c r="AI38" i="11" s="1"/>
  <c r="D56" i="11"/>
  <c r="I5" i="9"/>
  <c r="AK35" i="11"/>
  <c r="AL35" i="11"/>
  <c r="AJ35" i="11"/>
  <c r="H12" i="11" l="1" a="1"/>
  <c r="AL38" i="11"/>
  <c r="AJ38" i="11"/>
  <c r="AK38" i="11"/>
  <c r="F56" i="11"/>
  <c r="D18" i="27" s="1"/>
  <c r="C19" i="8"/>
  <c r="C31" i="8" s="1"/>
  <c r="C39" i="8" s="1"/>
  <c r="AI20" i="11"/>
  <c r="G12" i="11" a="1"/>
  <c r="D5" i="11" l="1"/>
  <c r="C15" i="8" s="1"/>
  <c r="H12" i="11"/>
  <c r="H14" i="11"/>
  <c r="I14" i="11" s="1"/>
  <c r="H16" i="11"/>
  <c r="I16" i="11" s="1"/>
  <c r="H18" i="11"/>
  <c r="I18" i="11" s="1"/>
  <c r="H20" i="11"/>
  <c r="I20" i="11" s="1"/>
  <c r="H22" i="11"/>
  <c r="I22" i="11" s="1"/>
  <c r="H24" i="11"/>
  <c r="I24" i="11" s="1"/>
  <c r="H26" i="11"/>
  <c r="I26" i="11" s="1"/>
  <c r="H28" i="11"/>
  <c r="I28" i="11" s="1"/>
  <c r="H30" i="11"/>
  <c r="I30" i="11" s="1"/>
  <c r="H32" i="11"/>
  <c r="I32" i="11" s="1"/>
  <c r="H34" i="11"/>
  <c r="I34" i="11" s="1"/>
  <c r="H36" i="11"/>
  <c r="I36" i="11" s="1"/>
  <c r="H38" i="11"/>
  <c r="I38" i="11" s="1"/>
  <c r="H40" i="11"/>
  <c r="I40" i="11" s="1"/>
  <c r="H42" i="11"/>
  <c r="I42" i="11" s="1"/>
  <c r="H44" i="11"/>
  <c r="I44" i="11" s="1"/>
  <c r="H46" i="11"/>
  <c r="I46" i="11" s="1"/>
  <c r="H48" i="11"/>
  <c r="I48" i="11" s="1"/>
  <c r="H50" i="11"/>
  <c r="I50" i="11" s="1"/>
  <c r="H52" i="11"/>
  <c r="I52" i="11" s="1"/>
  <c r="H13" i="11"/>
  <c r="I13" i="11" s="1"/>
  <c r="H15" i="11"/>
  <c r="I15" i="11" s="1"/>
  <c r="H17" i="11"/>
  <c r="I17" i="11" s="1"/>
  <c r="H19" i="11"/>
  <c r="I19" i="11" s="1"/>
  <c r="H21" i="11"/>
  <c r="I21" i="11" s="1"/>
  <c r="H23" i="11"/>
  <c r="I23" i="11" s="1"/>
  <c r="H25" i="11"/>
  <c r="I25" i="11" s="1"/>
  <c r="H27" i="11"/>
  <c r="I27" i="11" s="1"/>
  <c r="H29" i="11"/>
  <c r="I29" i="11" s="1"/>
  <c r="H31" i="11"/>
  <c r="I31" i="11" s="1"/>
  <c r="H33" i="11"/>
  <c r="I33" i="11" s="1"/>
  <c r="H35" i="11"/>
  <c r="I35" i="11" s="1"/>
  <c r="H37" i="11"/>
  <c r="I37" i="11" s="1"/>
  <c r="H39" i="11"/>
  <c r="I39" i="11" s="1"/>
  <c r="H41" i="11"/>
  <c r="I41" i="11" s="1"/>
  <c r="H43" i="11"/>
  <c r="I43" i="11" s="1"/>
  <c r="H45" i="11"/>
  <c r="I45" i="11" s="1"/>
  <c r="H47" i="11"/>
  <c r="I47" i="11" s="1"/>
  <c r="H49" i="11"/>
  <c r="I49" i="11" s="1"/>
  <c r="H51" i="11"/>
  <c r="I51" i="11" s="1"/>
  <c r="H53" i="11"/>
  <c r="I53" i="11" s="1"/>
  <c r="H54" i="11"/>
  <c r="I54" i="11" s="1"/>
  <c r="F18" i="24"/>
  <c r="L11" i="27" s="1"/>
  <c r="C7" i="24"/>
  <c r="G51" i="11"/>
  <c r="J51" i="11" s="1"/>
  <c r="G35" i="11"/>
  <c r="J35" i="11" s="1"/>
  <c r="G19" i="11"/>
  <c r="J19" i="11" s="1"/>
  <c r="G46" i="11"/>
  <c r="G30" i="11"/>
  <c r="J30" i="11" s="1"/>
  <c r="G14" i="11"/>
  <c r="J14" i="11" s="1"/>
  <c r="G37" i="11"/>
  <c r="J37" i="11" s="1"/>
  <c r="G17" i="11"/>
  <c r="J17" i="11" s="1"/>
  <c r="G36" i="11"/>
  <c r="J36" i="11" s="1"/>
  <c r="G49" i="11"/>
  <c r="J49" i="11" s="1"/>
  <c r="G28" i="11"/>
  <c r="J28" i="11" s="1"/>
  <c r="G47" i="11"/>
  <c r="J47" i="11" s="1"/>
  <c r="G31" i="11"/>
  <c r="J31" i="11" s="1"/>
  <c r="G15" i="11"/>
  <c r="J15" i="11" s="1"/>
  <c r="G42" i="11"/>
  <c r="J42" i="11" s="1"/>
  <c r="G26" i="11"/>
  <c r="J26" i="11" s="1"/>
  <c r="G53" i="11"/>
  <c r="J53" i="11" s="1"/>
  <c r="G33" i="11"/>
  <c r="J33" i="11" s="1"/>
  <c r="G52" i="11"/>
  <c r="J52" i="11" s="1"/>
  <c r="G32" i="11"/>
  <c r="J32" i="11" s="1"/>
  <c r="G25" i="11"/>
  <c r="J25" i="11" s="1"/>
  <c r="G16" i="11"/>
  <c r="J16" i="11" s="1"/>
  <c r="G43" i="11"/>
  <c r="J43" i="11" s="1"/>
  <c r="G27" i="11"/>
  <c r="J27" i="11" s="1"/>
  <c r="G54" i="11"/>
  <c r="J54" i="11" s="1"/>
  <c r="G38" i="11"/>
  <c r="J38" i="11" s="1"/>
  <c r="G22" i="11"/>
  <c r="J22" i="11" s="1"/>
  <c r="G45" i="11"/>
  <c r="G29" i="11"/>
  <c r="J29" i="11" s="1"/>
  <c r="G48" i="11"/>
  <c r="J48" i="11" s="1"/>
  <c r="G24" i="11"/>
  <c r="J24" i="11" s="1"/>
  <c r="G13" i="11"/>
  <c r="J13" i="11" s="1"/>
  <c r="G12" i="11"/>
  <c r="J12" i="11" s="1"/>
  <c r="G39" i="11"/>
  <c r="J39" i="11" s="1"/>
  <c r="G23" i="11"/>
  <c r="J23" i="11" s="1"/>
  <c r="G50" i="11"/>
  <c r="J50" i="11" s="1"/>
  <c r="G34" i="11"/>
  <c r="J34" i="11" s="1"/>
  <c r="G18" i="11"/>
  <c r="J18" i="11" s="1"/>
  <c r="G41" i="11"/>
  <c r="J41" i="11" s="1"/>
  <c r="G21" i="11"/>
  <c r="J21" i="11" s="1"/>
  <c r="G44" i="11"/>
  <c r="J44" i="11" s="1"/>
  <c r="G20" i="11"/>
  <c r="J20" i="11" s="1"/>
  <c r="G40" i="11"/>
  <c r="J40" i="11" s="1"/>
  <c r="C27" i="8"/>
  <c r="C35" i="8" s="1"/>
  <c r="P5" i="11"/>
  <c r="AL20" i="11"/>
  <c r="AL56" i="11" s="1"/>
  <c r="G5" i="11" s="1"/>
  <c r="AJ20" i="11"/>
  <c r="AJ56" i="11" s="1"/>
  <c r="E5" i="11" s="1"/>
  <c r="H17" i="27" s="1"/>
  <c r="AK20" i="11"/>
  <c r="AK56" i="11" s="1"/>
  <c r="F5" i="11" s="1"/>
  <c r="H19" i="27" s="1"/>
  <c r="D31" i="27" s="1"/>
  <c r="AI56" i="11"/>
  <c r="AI60" i="11" s="1"/>
  <c r="J45" i="11" l="1"/>
  <c r="M45" i="11"/>
  <c r="J46" i="11"/>
  <c r="M46" i="11"/>
  <c r="H56" i="11"/>
  <c r="I12" i="11"/>
  <c r="K12" i="11" s="1" a="1"/>
  <c r="J56" i="11"/>
  <c r="M15" i="11"/>
  <c r="AN15" i="11" s="1"/>
  <c r="R18" i="11"/>
  <c r="M48" i="11"/>
  <c r="S16" i="11"/>
  <c r="M47" i="11"/>
  <c r="AN47" i="11" s="1"/>
  <c r="Q17" i="11"/>
  <c r="Q14" i="11"/>
  <c r="Q46" i="11"/>
  <c r="M54" i="11"/>
  <c r="AN54" i="11" s="1"/>
  <c r="S51" i="11"/>
  <c r="I18" i="24"/>
  <c r="N11" i="27" s="1"/>
  <c r="G18" i="24"/>
  <c r="M11" i="27" s="1"/>
  <c r="S5" i="11"/>
  <c r="F15" i="8"/>
  <c r="F27" i="8" s="1"/>
  <c r="F35" i="8" s="1"/>
  <c r="S20" i="11"/>
  <c r="R20" i="11"/>
  <c r="M20" i="11"/>
  <c r="AN20" i="11" s="1"/>
  <c r="Q20" i="11"/>
  <c r="Q21" i="11"/>
  <c r="R21" i="11"/>
  <c r="M21" i="11"/>
  <c r="AN21" i="11" s="1"/>
  <c r="S21" i="11"/>
  <c r="Q18" i="11"/>
  <c r="M18" i="11"/>
  <c r="AN18" i="11" s="1"/>
  <c r="S18" i="11"/>
  <c r="S50" i="11"/>
  <c r="R50" i="11"/>
  <c r="Q50" i="11"/>
  <c r="M50" i="11"/>
  <c r="AN50" i="11" s="1"/>
  <c r="Q39" i="11"/>
  <c r="M39" i="11"/>
  <c r="AN39" i="11" s="1"/>
  <c r="S39" i="11"/>
  <c r="R39" i="11"/>
  <c r="R13" i="11"/>
  <c r="M13" i="11"/>
  <c r="AN13" i="11" s="1"/>
  <c r="Q13" i="11"/>
  <c r="S13" i="11"/>
  <c r="R48" i="11"/>
  <c r="AN48" i="11"/>
  <c r="S48" i="11"/>
  <c r="Q48" i="11"/>
  <c r="R45" i="11"/>
  <c r="S45" i="11"/>
  <c r="Q45" i="11"/>
  <c r="AN45" i="11"/>
  <c r="M38" i="11"/>
  <c r="AN38" i="11" s="1"/>
  <c r="S38" i="11"/>
  <c r="Q38" i="11"/>
  <c r="R38" i="11"/>
  <c r="M27" i="11"/>
  <c r="AN27" i="11" s="1"/>
  <c r="Q27" i="11"/>
  <c r="S27" i="11"/>
  <c r="R27" i="11"/>
  <c r="M16" i="11"/>
  <c r="AN16" i="11" s="1"/>
  <c r="R16" i="11"/>
  <c r="Q16" i="11"/>
  <c r="S32" i="11"/>
  <c r="Q32" i="11"/>
  <c r="M32" i="11"/>
  <c r="AN32" i="11" s="1"/>
  <c r="R32" i="11"/>
  <c r="Q33" i="11"/>
  <c r="S33" i="11"/>
  <c r="R33" i="11"/>
  <c r="M33" i="11"/>
  <c r="AN33" i="11" s="1"/>
  <c r="M26" i="11"/>
  <c r="AN26" i="11" s="1"/>
  <c r="Q26" i="11"/>
  <c r="R26" i="11"/>
  <c r="S26" i="11"/>
  <c r="Q15" i="11"/>
  <c r="S15" i="11"/>
  <c r="R15" i="11"/>
  <c r="R47" i="11"/>
  <c r="S47" i="11"/>
  <c r="Q47" i="11"/>
  <c r="S49" i="11"/>
  <c r="Q49" i="11"/>
  <c r="M49" i="11"/>
  <c r="AN49" i="11" s="1"/>
  <c r="R49" i="11"/>
  <c r="S17" i="11"/>
  <c r="M17" i="11"/>
  <c r="AN17" i="11" s="1"/>
  <c r="R17" i="11"/>
  <c r="M14" i="11"/>
  <c r="AN14" i="11" s="1"/>
  <c r="R14" i="11"/>
  <c r="S14" i="11"/>
  <c r="AN46" i="11"/>
  <c r="R46" i="11"/>
  <c r="S46" i="11"/>
  <c r="S35" i="11"/>
  <c r="Q35" i="11"/>
  <c r="M35" i="11"/>
  <c r="AN35" i="11" s="1"/>
  <c r="R35" i="11"/>
  <c r="R5" i="11"/>
  <c r="E15" i="8"/>
  <c r="E27" i="8" s="1"/>
  <c r="E35" i="8" s="1"/>
  <c r="AI58" i="11"/>
  <c r="Q5" i="11"/>
  <c r="D15" i="8"/>
  <c r="D27" i="8" s="1"/>
  <c r="D35" i="8" s="1"/>
  <c r="M40" i="11"/>
  <c r="AN40" i="11" s="1"/>
  <c r="Q40" i="11"/>
  <c r="R40" i="11"/>
  <c r="S40" i="11"/>
  <c r="S44" i="11"/>
  <c r="M44" i="11"/>
  <c r="AN44" i="11" s="1"/>
  <c r="Q44" i="11"/>
  <c r="R44" i="11"/>
  <c r="R41" i="11"/>
  <c r="Q41" i="11"/>
  <c r="M41" i="11"/>
  <c r="AN41" i="11" s="1"/>
  <c r="S41" i="11"/>
  <c r="Q34" i="11"/>
  <c r="R34" i="11"/>
  <c r="M34" i="11"/>
  <c r="AN34" i="11" s="1"/>
  <c r="S34" i="11"/>
  <c r="Q23" i="11"/>
  <c r="S23" i="11"/>
  <c r="R23" i="11"/>
  <c r="M23" i="11"/>
  <c r="AN23" i="11" s="1"/>
  <c r="S12" i="11"/>
  <c r="M12" i="11"/>
  <c r="Q12" i="11"/>
  <c r="G56" i="11"/>
  <c r="D22" i="27" s="1"/>
  <c r="R12" i="11"/>
  <c r="S24" i="11"/>
  <c r="Q24" i="11"/>
  <c r="R24" i="11"/>
  <c r="M24" i="11"/>
  <c r="AN24" i="11" s="1"/>
  <c r="S29" i="11"/>
  <c r="Q29" i="11"/>
  <c r="M29" i="11"/>
  <c r="AN29" i="11" s="1"/>
  <c r="R29" i="11"/>
  <c r="R22" i="11"/>
  <c r="M22" i="11"/>
  <c r="AN22" i="11" s="1"/>
  <c r="S22" i="11"/>
  <c r="Q22" i="11"/>
  <c r="R54" i="11"/>
  <c r="S54" i="11"/>
  <c r="Q54" i="11"/>
  <c r="Q43" i="11"/>
  <c r="S43" i="11"/>
  <c r="R43" i="11"/>
  <c r="M43" i="11"/>
  <c r="AN43" i="11" s="1"/>
  <c r="S25" i="11"/>
  <c r="Q25" i="11"/>
  <c r="R25" i="11"/>
  <c r="M25" i="11"/>
  <c r="AN25" i="11" s="1"/>
  <c r="S52" i="11"/>
  <c r="M52" i="11"/>
  <c r="AN52" i="11" s="1"/>
  <c r="R52" i="11"/>
  <c r="Q52" i="11"/>
  <c r="M53" i="11"/>
  <c r="AN53" i="11" s="1"/>
  <c r="S53" i="11"/>
  <c r="R53" i="11"/>
  <c r="Q53" i="11"/>
  <c r="Q42" i="11"/>
  <c r="S42" i="11"/>
  <c r="M42" i="11"/>
  <c r="AN42" i="11" s="1"/>
  <c r="R42" i="11"/>
  <c r="M31" i="11"/>
  <c r="AN31" i="11" s="1"/>
  <c r="Q31" i="11"/>
  <c r="R31" i="11"/>
  <c r="S31" i="11"/>
  <c r="R28" i="11"/>
  <c r="S28" i="11"/>
  <c r="M28" i="11"/>
  <c r="AN28" i="11" s="1"/>
  <c r="Q28" i="11"/>
  <c r="S36" i="11"/>
  <c r="M36" i="11"/>
  <c r="AN36" i="11" s="1"/>
  <c r="Q36" i="11"/>
  <c r="R36" i="11"/>
  <c r="S37" i="11"/>
  <c r="M37" i="11"/>
  <c r="AN37" i="11" s="1"/>
  <c r="R37" i="11"/>
  <c r="Q37" i="11"/>
  <c r="R30" i="11"/>
  <c r="M30" i="11"/>
  <c r="AN30" i="11" s="1"/>
  <c r="S30" i="11"/>
  <c r="Q30" i="11"/>
  <c r="M19" i="11"/>
  <c r="AN19" i="11" s="1"/>
  <c r="Q19" i="11"/>
  <c r="R19" i="11"/>
  <c r="S19" i="11"/>
  <c r="R51" i="11"/>
  <c r="M51" i="11"/>
  <c r="AN51" i="11" s="1"/>
  <c r="Q51" i="11"/>
  <c r="K14" i="11" l="1"/>
  <c r="K18" i="11"/>
  <c r="K22" i="11"/>
  <c r="K26" i="11"/>
  <c r="K30" i="11"/>
  <c r="K34" i="11"/>
  <c r="K38" i="11"/>
  <c r="K42" i="11"/>
  <c r="K46" i="11"/>
  <c r="K50" i="11"/>
  <c r="K54" i="11"/>
  <c r="K15" i="11"/>
  <c r="K19" i="11"/>
  <c r="K23" i="11"/>
  <c r="K27" i="11"/>
  <c r="K31" i="11"/>
  <c r="K35" i="11"/>
  <c r="K39" i="11"/>
  <c r="K43" i="11"/>
  <c r="K47" i="11"/>
  <c r="K51" i="11"/>
  <c r="K12" i="11"/>
  <c r="K16" i="11"/>
  <c r="K20" i="11"/>
  <c r="K24" i="11"/>
  <c r="K28" i="11"/>
  <c r="K32" i="11"/>
  <c r="K36" i="11"/>
  <c r="K40" i="11"/>
  <c r="K44" i="11"/>
  <c r="K48" i="11"/>
  <c r="K52" i="11"/>
  <c r="K13" i="11"/>
  <c r="K17" i="11"/>
  <c r="K21" i="11"/>
  <c r="K25" i="11"/>
  <c r="K29" i="11"/>
  <c r="K33" i="11"/>
  <c r="K37" i="11"/>
  <c r="K41" i="11"/>
  <c r="K45" i="11"/>
  <c r="K49" i="11"/>
  <c r="K53" i="11"/>
  <c r="I56" i="11"/>
  <c r="L12" i="11" a="1"/>
  <c r="L13" i="11" s="1"/>
  <c r="M56" i="11"/>
  <c r="AQ30" i="11"/>
  <c r="AO30" i="11"/>
  <c r="AP30" i="11"/>
  <c r="AP37" i="11"/>
  <c r="AO37" i="11"/>
  <c r="AQ37" i="11"/>
  <c r="AQ52" i="11"/>
  <c r="AO52" i="11"/>
  <c r="AP52" i="11"/>
  <c r="AQ51" i="11"/>
  <c r="AO51" i="11"/>
  <c r="AP51" i="11"/>
  <c r="AP19" i="11"/>
  <c r="AQ19" i="11"/>
  <c r="AO19" i="11"/>
  <c r="AO28" i="11"/>
  <c r="AP28" i="11"/>
  <c r="AQ28" i="11"/>
  <c r="AP31" i="11"/>
  <c r="AQ31" i="11"/>
  <c r="AO31" i="11"/>
  <c r="AO42" i="11"/>
  <c r="AQ42" i="11"/>
  <c r="AP42" i="11"/>
  <c r="AQ53" i="11"/>
  <c r="AO53" i="11"/>
  <c r="AP53" i="11"/>
  <c r="AO29" i="11"/>
  <c r="AP29" i="11"/>
  <c r="AQ29" i="11"/>
  <c r="AN12" i="11"/>
  <c r="AO23" i="11"/>
  <c r="AQ23" i="11"/>
  <c r="AP23" i="11"/>
  <c r="AP44" i="11"/>
  <c r="AO44" i="11"/>
  <c r="AQ44" i="11"/>
  <c r="AP46" i="11"/>
  <c r="AQ46" i="11"/>
  <c r="AO46" i="11"/>
  <c r="AO15" i="11"/>
  <c r="AQ15" i="11"/>
  <c r="AP15" i="11"/>
  <c r="AP33" i="11"/>
  <c r="AQ33" i="11"/>
  <c r="AO33" i="11"/>
  <c r="AO45" i="11"/>
  <c r="AP45" i="11"/>
  <c r="AQ45" i="11"/>
  <c r="AQ48" i="11"/>
  <c r="AO48" i="11"/>
  <c r="AP48" i="11"/>
  <c r="AP13" i="11"/>
  <c r="AO13" i="11"/>
  <c r="AQ13" i="11"/>
  <c r="AO39" i="11"/>
  <c r="AP39" i="11"/>
  <c r="AQ39" i="11"/>
  <c r="AP50" i="11"/>
  <c r="AQ50" i="11"/>
  <c r="AO50" i="11"/>
  <c r="AQ36" i="11"/>
  <c r="AO36" i="11"/>
  <c r="AP36" i="11"/>
  <c r="AQ25" i="11"/>
  <c r="AP25" i="11"/>
  <c r="AO25" i="11"/>
  <c r="AQ43" i="11"/>
  <c r="AO43" i="11"/>
  <c r="AP43" i="11"/>
  <c r="AP54" i="11"/>
  <c r="AO54" i="11"/>
  <c r="AQ54" i="11"/>
  <c r="AP22" i="11"/>
  <c r="AQ22" i="11"/>
  <c r="AO22" i="11"/>
  <c r="AQ24" i="11"/>
  <c r="AP24" i="11"/>
  <c r="AO24" i="11"/>
  <c r="R56" i="11"/>
  <c r="Q56" i="11"/>
  <c r="S56" i="11"/>
  <c r="AO34" i="11"/>
  <c r="AP34" i="11"/>
  <c r="AQ34" i="11"/>
  <c r="AO41" i="11"/>
  <c r="AQ41" i="11"/>
  <c r="AP41" i="11"/>
  <c r="AO40" i="11"/>
  <c r="AP40" i="11"/>
  <c r="AQ40" i="11"/>
  <c r="AO35" i="11"/>
  <c r="AP35" i="11"/>
  <c r="AQ35" i="11"/>
  <c r="AQ14" i="11"/>
  <c r="AO14" i="11"/>
  <c r="AP14" i="11"/>
  <c r="AO17" i="11"/>
  <c r="AQ17" i="11"/>
  <c r="AP17" i="11"/>
  <c r="AQ49" i="11"/>
  <c r="AO49" i="11"/>
  <c r="AP49" i="11"/>
  <c r="AO47" i="11"/>
  <c r="AP47" i="11"/>
  <c r="AQ47" i="11"/>
  <c r="AO26" i="11"/>
  <c r="AP26" i="11"/>
  <c r="AQ26" i="11"/>
  <c r="AO32" i="11"/>
  <c r="AQ32" i="11"/>
  <c r="AP32" i="11"/>
  <c r="AP16" i="11"/>
  <c r="AO16" i="11"/>
  <c r="AQ16" i="11"/>
  <c r="AO27" i="11"/>
  <c r="AP27" i="11"/>
  <c r="AQ27" i="11"/>
  <c r="AO38" i="11"/>
  <c r="AQ38" i="11"/>
  <c r="AP38" i="11"/>
  <c r="AP18" i="11"/>
  <c r="AQ18" i="11"/>
  <c r="AO18" i="11"/>
  <c r="AP21" i="11"/>
  <c r="AO21" i="11"/>
  <c r="AQ21" i="11"/>
  <c r="AO20" i="11"/>
  <c r="AQ20" i="11"/>
  <c r="AP20" i="11"/>
  <c r="K56" i="11" l="1"/>
  <c r="L52" i="11"/>
  <c r="L48" i="11"/>
  <c r="L44" i="11"/>
  <c r="L40" i="11"/>
  <c r="L36" i="11"/>
  <c r="L32" i="11"/>
  <c r="L28" i="11"/>
  <c r="L24" i="11"/>
  <c r="L20" i="11"/>
  <c r="L16" i="11"/>
  <c r="L12" i="11"/>
  <c r="L51" i="11"/>
  <c r="L47" i="11"/>
  <c r="L43" i="11"/>
  <c r="L39" i="11"/>
  <c r="L35" i="11"/>
  <c r="L31" i="11"/>
  <c r="L27" i="11"/>
  <c r="L23" i="11"/>
  <c r="L19" i="11"/>
  <c r="L15" i="11"/>
  <c r="L54" i="11"/>
  <c r="L50" i="11"/>
  <c r="L46" i="11"/>
  <c r="L42" i="11"/>
  <c r="L38" i="11"/>
  <c r="L34" i="11"/>
  <c r="L30" i="11"/>
  <c r="L26" i="11"/>
  <c r="L22" i="11"/>
  <c r="L18" i="11"/>
  <c r="L14" i="11"/>
  <c r="L53" i="11"/>
  <c r="L49" i="11"/>
  <c r="L45" i="11"/>
  <c r="L41" i="11"/>
  <c r="L37" i="11"/>
  <c r="L33" i="11"/>
  <c r="L29" i="11"/>
  <c r="L25" i="11"/>
  <c r="L21" i="11"/>
  <c r="L17" i="11"/>
  <c r="V15" i="11"/>
  <c r="X15" i="11" s="1"/>
  <c r="V16" i="11"/>
  <c r="X16" i="11" s="1"/>
  <c r="V19" i="11"/>
  <c r="V48" i="11"/>
  <c r="X48" i="11" s="1"/>
  <c r="V51" i="11"/>
  <c r="X51" i="11" s="1"/>
  <c r="D6" i="11"/>
  <c r="D26" i="27" s="1"/>
  <c r="AO12" i="11"/>
  <c r="AO56" i="11" s="1"/>
  <c r="H25" i="27" s="1"/>
  <c r="AN56" i="11"/>
  <c r="AP12" i="11"/>
  <c r="AP56" i="11" s="1"/>
  <c r="H27" i="27" s="1"/>
  <c r="D32" i="27" s="1"/>
  <c r="D30" i="27" s="1"/>
  <c r="AQ12" i="11"/>
  <c r="AQ56" i="11" s="1"/>
  <c r="G6" i="11" s="1"/>
  <c r="V29" i="11"/>
  <c r="X29" i="11" s="1"/>
  <c r="V20" i="11"/>
  <c r="X20" i="11" s="1"/>
  <c r="V27" i="11"/>
  <c r="X27" i="11" s="1"/>
  <c r="V38" i="11"/>
  <c r="X38" i="11" s="1"/>
  <c r="V54" i="11"/>
  <c r="X54" i="11" s="1"/>
  <c r="V32" i="11"/>
  <c r="X32" i="11" s="1"/>
  <c r="V53" i="11"/>
  <c r="X53" i="11" s="1"/>
  <c r="V43" i="11"/>
  <c r="X43" i="11" s="1"/>
  <c r="V23" i="11"/>
  <c r="X23" i="11" s="1"/>
  <c r="V40" i="11"/>
  <c r="X40" i="11" s="1"/>
  <c r="V33" i="11"/>
  <c r="X33" i="11" s="1"/>
  <c r="V47" i="11"/>
  <c r="X47" i="11" s="1"/>
  <c r="V52" i="11"/>
  <c r="X52" i="11" s="1"/>
  <c r="V22" i="11"/>
  <c r="X22" i="11" s="1"/>
  <c r="V46" i="11"/>
  <c r="X46" i="11" s="1"/>
  <c r="V30" i="11"/>
  <c r="X30" i="11" s="1"/>
  <c r="V41" i="11"/>
  <c r="X41" i="11" s="1"/>
  <c r="V21" i="11"/>
  <c r="X21" i="11" s="1"/>
  <c r="V35" i="11"/>
  <c r="X35" i="11" s="1"/>
  <c r="V18" i="11"/>
  <c r="X18" i="11" s="1"/>
  <c r="V28" i="11"/>
  <c r="X28" i="11" s="1"/>
  <c r="V49" i="11"/>
  <c r="X49" i="11" s="1"/>
  <c r="V39" i="11"/>
  <c r="X39" i="11" s="1"/>
  <c r="V13" i="11"/>
  <c r="X13" i="11" s="1"/>
  <c r="V50" i="11"/>
  <c r="X50" i="11" s="1"/>
  <c r="V24" i="11"/>
  <c r="X24" i="11" s="1"/>
  <c r="V42" i="11"/>
  <c r="X42" i="11" s="1"/>
  <c r="V14" i="11"/>
  <c r="X14" i="11" s="1"/>
  <c r="V34" i="11"/>
  <c r="X34" i="11" s="1"/>
  <c r="V26" i="11"/>
  <c r="X26" i="11" s="1"/>
  <c r="V25" i="11"/>
  <c r="X25" i="11" s="1"/>
  <c r="V17" i="11"/>
  <c r="X17" i="11" s="1"/>
  <c r="V12" i="11"/>
  <c r="V37" i="11"/>
  <c r="X37" i="11" s="1"/>
  <c r="V44" i="11"/>
  <c r="X44" i="11" s="1"/>
  <c r="V36" i="11"/>
  <c r="X36" i="11" s="1"/>
  <c r="X19" i="11"/>
  <c r="V31" i="11"/>
  <c r="X31" i="11" s="1"/>
  <c r="V45" i="11"/>
  <c r="X45" i="11" s="1"/>
  <c r="C16" i="8"/>
  <c r="C28" i="8" s="1"/>
  <c r="C36" i="8" s="1"/>
  <c r="L56" i="11" l="1"/>
  <c r="F6" i="11"/>
  <c r="I19" i="24" s="1"/>
  <c r="N12" i="27" s="1"/>
  <c r="E6" i="11"/>
  <c r="G19" i="24" s="1"/>
  <c r="M12" i="27" s="1"/>
  <c r="F19" i="24"/>
  <c r="L12" i="27" s="1"/>
  <c r="P6" i="11"/>
  <c r="V56" i="11"/>
  <c r="D36" i="27" s="1"/>
  <c r="X12" i="11"/>
  <c r="X56" i="11" s="1"/>
  <c r="D41" i="27" s="1"/>
  <c r="F16" i="8"/>
  <c r="F28" i="8" s="1"/>
  <c r="F36" i="8" s="1"/>
  <c r="S6" i="11"/>
  <c r="AN58" i="11"/>
  <c r="AN60" i="11"/>
  <c r="R6" i="11"/>
  <c r="Q6" i="11"/>
  <c r="E16" i="8" l="1"/>
  <c r="E28" i="8" s="1"/>
  <c r="E36" i="8" s="1"/>
  <c r="D16" i="8"/>
  <c r="D28" i="8" s="1"/>
  <c r="D36" i="8" s="1"/>
  <c r="Y12" i="11" a="1"/>
  <c r="Y51" i="11" l="1"/>
  <c r="Y35" i="11"/>
  <c r="Y19" i="11"/>
  <c r="Z19" i="11" s="1"/>
  <c r="Y46" i="11"/>
  <c r="Y30" i="11"/>
  <c r="Y14" i="11"/>
  <c r="Z14" i="11" s="1"/>
  <c r="Y41" i="11"/>
  <c r="Y25" i="11"/>
  <c r="Y52" i="11"/>
  <c r="Y36" i="11"/>
  <c r="Y20" i="11"/>
  <c r="Y39" i="11"/>
  <c r="Y23" i="11"/>
  <c r="Y50" i="11"/>
  <c r="Z50" i="11" s="1"/>
  <c r="Y34" i="11"/>
  <c r="Y18" i="11"/>
  <c r="Y45" i="11"/>
  <c r="Y29" i="11"/>
  <c r="Y13" i="11"/>
  <c r="Y40" i="11"/>
  <c r="Y24" i="11"/>
  <c r="Y12" i="11"/>
  <c r="Y43" i="11"/>
  <c r="Y27" i="11"/>
  <c r="Y54" i="11"/>
  <c r="Y38" i="11"/>
  <c r="Y22" i="11"/>
  <c r="Y49" i="11"/>
  <c r="Y33" i="11"/>
  <c r="Y17" i="11"/>
  <c r="Y44" i="11"/>
  <c r="Y28" i="11"/>
  <c r="Y47" i="11"/>
  <c r="Y31" i="11"/>
  <c r="Y15" i="11"/>
  <c r="Z15" i="11" s="1"/>
  <c r="Y42" i="11"/>
  <c r="Y26" i="11"/>
  <c r="Y53" i="11"/>
  <c r="Y37" i="11"/>
  <c r="Y21" i="11"/>
  <c r="Y48" i="11"/>
  <c r="Y32" i="11"/>
  <c r="Y16" i="11"/>
  <c r="Z16" i="11" s="1"/>
  <c r="Z49" i="11" l="1"/>
  <c r="AB49" i="11"/>
  <c r="AG49" i="11" s="1"/>
  <c r="AA12" i="11"/>
  <c r="AB12" i="11"/>
  <c r="Z12" i="11"/>
  <c r="AA32" i="11"/>
  <c r="AF32" i="11" s="1"/>
  <c r="AD32" i="11"/>
  <c r="AU32" i="11" s="1"/>
  <c r="AV32" i="11" s="1"/>
  <c r="AW32" i="11" s="1"/>
  <c r="Z32" i="11"/>
  <c r="AE32" i="11" s="1"/>
  <c r="AB32" i="11"/>
  <c r="AG32" i="11" s="1"/>
  <c r="AA21" i="11"/>
  <c r="AF21" i="11" s="1"/>
  <c r="AD21" i="11"/>
  <c r="AU21" i="11" s="1"/>
  <c r="AV21" i="11" s="1"/>
  <c r="AW21" i="11" s="1"/>
  <c r="AB21" i="11"/>
  <c r="AG21" i="11" s="1"/>
  <c r="Z21" i="11"/>
  <c r="AE21" i="11" s="1"/>
  <c r="Z53" i="11"/>
  <c r="AE53" i="11" s="1"/>
  <c r="AB53" i="11"/>
  <c r="AG53" i="11" s="1"/>
  <c r="AA53" i="11"/>
  <c r="AF53" i="11" s="1"/>
  <c r="AD53" i="11"/>
  <c r="Z42" i="11"/>
  <c r="AE42" i="11" s="1"/>
  <c r="AB42" i="11"/>
  <c r="AG42" i="11" s="1"/>
  <c r="AA42" i="11"/>
  <c r="AF42" i="11" s="1"/>
  <c r="AD42" i="11"/>
  <c r="AU40" i="11" s="1"/>
  <c r="AV40" i="11" s="1"/>
  <c r="AW40" i="11" s="1"/>
  <c r="AA31" i="11"/>
  <c r="AF31" i="11" s="1"/>
  <c r="AD31" i="11"/>
  <c r="AU31" i="11" s="1"/>
  <c r="AV31" i="11" s="1"/>
  <c r="AW31" i="11" s="1"/>
  <c r="Z31" i="11"/>
  <c r="AE31" i="11" s="1"/>
  <c r="AB31" i="11"/>
  <c r="AG31" i="11" s="1"/>
  <c r="AA28" i="11"/>
  <c r="AF28" i="11" s="1"/>
  <c r="AD28" i="11"/>
  <c r="AU28" i="11" s="1"/>
  <c r="AV28" i="11" s="1"/>
  <c r="AW28" i="11" s="1"/>
  <c r="AB28" i="11"/>
  <c r="AG28" i="11" s="1"/>
  <c r="Z28" i="11"/>
  <c r="AE28" i="11" s="1"/>
  <c r="AA17" i="11"/>
  <c r="AF17" i="11" s="1"/>
  <c r="AD17" i="11"/>
  <c r="AU17" i="11" s="1"/>
  <c r="AV17" i="11" s="1"/>
  <c r="AW17" i="11" s="1"/>
  <c r="Z17" i="11"/>
  <c r="AE17" i="11" s="1"/>
  <c r="AB17" i="11"/>
  <c r="AG17" i="11" s="1"/>
  <c r="AE49" i="11"/>
  <c r="AA49" i="11"/>
  <c r="AF49" i="11" s="1"/>
  <c r="AD49" i="11"/>
  <c r="Z38" i="11"/>
  <c r="AE38" i="11" s="1"/>
  <c r="AB38" i="11"/>
  <c r="AG38" i="11" s="1"/>
  <c r="AD38" i="11"/>
  <c r="AA38" i="11"/>
  <c r="AF38" i="11" s="1"/>
  <c r="AA27" i="11"/>
  <c r="AF27" i="11" s="1"/>
  <c r="AD27" i="11"/>
  <c r="AU27" i="11" s="1"/>
  <c r="AV27" i="11" s="1"/>
  <c r="AW27" i="11" s="1"/>
  <c r="AB27" i="11"/>
  <c r="AG27" i="11" s="1"/>
  <c r="Z27" i="11"/>
  <c r="AE27" i="11" s="1"/>
  <c r="Y56" i="11"/>
  <c r="D45" i="27" s="1"/>
  <c r="AD12" i="11"/>
  <c r="Z40" i="11"/>
  <c r="AE40" i="11" s="1"/>
  <c r="AB40" i="11"/>
  <c r="AG40" i="11" s="1"/>
  <c r="AA40" i="11"/>
  <c r="AF40" i="11" s="1"/>
  <c r="AD40" i="11"/>
  <c r="AA29" i="11"/>
  <c r="AF29" i="11" s="1"/>
  <c r="AD29" i="11"/>
  <c r="AU29" i="11" s="1"/>
  <c r="AV29" i="11" s="1"/>
  <c r="AW29" i="11" s="1"/>
  <c r="Z29" i="11"/>
  <c r="AE29" i="11" s="1"/>
  <c r="AB29" i="11"/>
  <c r="AG29" i="11" s="1"/>
  <c r="AA18" i="11"/>
  <c r="AF18" i="11" s="1"/>
  <c r="AD18" i="11"/>
  <c r="AU18" i="11" s="1"/>
  <c r="AV18" i="11" s="1"/>
  <c r="AW18" i="11" s="1"/>
  <c r="AB18" i="11"/>
  <c r="AG18" i="11" s="1"/>
  <c r="Z18" i="11"/>
  <c r="AE18" i="11" s="1"/>
  <c r="AE50" i="11"/>
  <c r="AB50" i="11"/>
  <c r="AG50" i="11" s="1"/>
  <c r="AA50" i="11"/>
  <c r="AF50" i="11" s="1"/>
  <c r="AD50" i="11"/>
  <c r="Z39" i="11"/>
  <c r="AE39" i="11" s="1"/>
  <c r="AB39" i="11"/>
  <c r="AG39" i="11" s="1"/>
  <c r="AD39" i="11"/>
  <c r="AA39" i="11"/>
  <c r="AF39" i="11" s="1"/>
  <c r="AA36" i="11"/>
  <c r="AF36" i="11" s="1"/>
  <c r="AD36" i="11"/>
  <c r="AU36" i="11" s="1"/>
  <c r="AV36" i="11" s="1"/>
  <c r="AW36" i="11" s="1"/>
  <c r="Z36" i="11"/>
  <c r="AE36" i="11" s="1"/>
  <c r="AB36" i="11"/>
  <c r="AG36" i="11" s="1"/>
  <c r="AA25" i="11"/>
  <c r="AF25" i="11" s="1"/>
  <c r="AD25" i="11"/>
  <c r="AU25" i="11" s="1"/>
  <c r="AV25" i="11" s="1"/>
  <c r="AW25" i="11" s="1"/>
  <c r="AB25" i="11"/>
  <c r="AG25" i="11" s="1"/>
  <c r="Z25" i="11"/>
  <c r="AE25" i="11" s="1"/>
  <c r="AE14" i="11"/>
  <c r="AB14" i="11"/>
  <c r="AG14" i="11" s="1"/>
  <c r="AD14" i="11"/>
  <c r="AU14" i="11" s="1"/>
  <c r="AV14" i="11" s="1"/>
  <c r="AW14" i="11" s="1"/>
  <c r="AA14" i="11"/>
  <c r="AF14" i="11" s="1"/>
  <c r="AA46" i="11"/>
  <c r="AF46" i="11" s="1"/>
  <c r="AD46" i="11"/>
  <c r="Z46" i="11"/>
  <c r="AE46" i="11" s="1"/>
  <c r="AB46" i="11"/>
  <c r="AG46" i="11" s="1"/>
  <c r="AA35" i="11"/>
  <c r="AF35" i="11" s="1"/>
  <c r="AD35" i="11"/>
  <c r="AU35" i="11" s="1"/>
  <c r="AV35" i="11" s="1"/>
  <c r="AW35" i="11" s="1"/>
  <c r="Z35" i="11"/>
  <c r="AE35" i="11" s="1"/>
  <c r="AB35" i="11"/>
  <c r="AG35" i="11" s="1"/>
  <c r="AA16" i="11"/>
  <c r="AF16" i="11" s="1"/>
  <c r="AD16" i="11"/>
  <c r="AU16" i="11" s="1"/>
  <c r="AV16" i="11" s="1"/>
  <c r="AW16" i="11" s="1"/>
  <c r="AB16" i="11"/>
  <c r="AG16" i="11" s="1"/>
  <c r="AE16" i="11"/>
  <c r="Z48" i="11"/>
  <c r="AE48" i="11" s="1"/>
  <c r="AB48" i="11"/>
  <c r="AG48" i="11" s="1"/>
  <c r="AA48" i="11"/>
  <c r="AF48" i="11" s="1"/>
  <c r="AD48" i="11"/>
  <c r="AA37" i="11"/>
  <c r="AF37" i="11" s="1"/>
  <c r="AD37" i="11"/>
  <c r="AU37" i="11" s="1"/>
  <c r="AV37" i="11" s="1"/>
  <c r="AW37" i="11" s="1"/>
  <c r="Z37" i="11"/>
  <c r="AE37" i="11" s="1"/>
  <c r="AB37" i="11"/>
  <c r="AG37" i="11" s="1"/>
  <c r="AA26" i="11"/>
  <c r="AF26" i="11" s="1"/>
  <c r="AD26" i="11"/>
  <c r="AU26" i="11" s="1"/>
  <c r="AV26" i="11" s="1"/>
  <c r="AW26" i="11" s="1"/>
  <c r="Z26" i="11"/>
  <c r="AE26" i="11" s="1"/>
  <c r="AB26" i="11"/>
  <c r="AG26" i="11" s="1"/>
  <c r="AE15" i="11"/>
  <c r="AB15" i="11"/>
  <c r="AG15" i="11" s="1"/>
  <c r="AD15" i="11"/>
  <c r="AU15" i="11" s="1"/>
  <c r="AV15" i="11" s="1"/>
  <c r="AW15" i="11" s="1"/>
  <c r="AA15" i="11"/>
  <c r="AF15" i="11" s="1"/>
  <c r="AA47" i="11"/>
  <c r="AF47" i="11" s="1"/>
  <c r="AD47" i="11"/>
  <c r="Z47" i="11"/>
  <c r="AE47" i="11" s="1"/>
  <c r="AB47" i="11"/>
  <c r="AG47" i="11" s="1"/>
  <c r="Z44" i="11"/>
  <c r="AE44" i="11" s="1"/>
  <c r="AB44" i="11"/>
  <c r="AG44" i="11" s="1"/>
  <c r="AD44" i="11"/>
  <c r="AU42" i="11" s="1"/>
  <c r="AV42" i="11" s="1"/>
  <c r="AW42" i="11" s="1"/>
  <c r="AA44" i="11"/>
  <c r="AF44" i="11" s="1"/>
  <c r="AA33" i="11"/>
  <c r="AF33" i="11" s="1"/>
  <c r="AD33" i="11"/>
  <c r="AU33" i="11" s="1"/>
  <c r="AV33" i="11" s="1"/>
  <c r="AW33" i="11" s="1"/>
  <c r="Z33" i="11"/>
  <c r="AE33" i="11" s="1"/>
  <c r="AB33" i="11"/>
  <c r="AG33" i="11" s="1"/>
  <c r="AA22" i="11"/>
  <c r="AF22" i="11" s="1"/>
  <c r="AD22" i="11"/>
  <c r="AU22" i="11" s="1"/>
  <c r="AV22" i="11" s="1"/>
  <c r="AW22" i="11" s="1"/>
  <c r="AB22" i="11"/>
  <c r="AG22" i="11" s="1"/>
  <c r="Z22" i="11"/>
  <c r="AE22" i="11" s="1"/>
  <c r="AA54" i="11"/>
  <c r="AF54" i="11" s="1"/>
  <c r="AD54" i="11"/>
  <c r="AU46" i="11" s="1"/>
  <c r="AV46" i="11" s="1"/>
  <c r="AW46" i="11" s="1"/>
  <c r="Z54" i="11"/>
  <c r="AE54" i="11" s="1"/>
  <c r="AB54" i="11"/>
  <c r="AG54" i="11" s="1"/>
  <c r="Z43" i="11"/>
  <c r="AE43" i="11" s="1"/>
  <c r="AB43" i="11"/>
  <c r="AG43" i="11" s="1"/>
  <c r="AD43" i="11"/>
  <c r="AU41" i="11" s="1"/>
  <c r="AV41" i="11" s="1"/>
  <c r="AW41" i="11" s="1"/>
  <c r="AA43" i="11"/>
  <c r="AF43" i="11" s="1"/>
  <c r="AA24" i="11"/>
  <c r="AF24" i="11" s="1"/>
  <c r="AD24" i="11"/>
  <c r="AU24" i="11" s="1"/>
  <c r="AV24" i="11" s="1"/>
  <c r="AW24" i="11" s="1"/>
  <c r="AB24" i="11"/>
  <c r="AG24" i="11" s="1"/>
  <c r="Z24" i="11"/>
  <c r="AE24" i="11" s="1"/>
  <c r="Z13" i="11"/>
  <c r="AE13" i="11" s="1"/>
  <c r="AB13" i="11"/>
  <c r="AG13" i="11" s="1"/>
  <c r="AD13" i="11"/>
  <c r="AU13" i="11" s="1"/>
  <c r="AV13" i="11" s="1"/>
  <c r="AW13" i="11" s="1"/>
  <c r="AA13" i="11"/>
  <c r="AF13" i="11" s="1"/>
  <c r="Z45" i="11"/>
  <c r="AE45" i="11" s="1"/>
  <c r="AB45" i="11"/>
  <c r="AG45" i="11" s="1"/>
  <c r="AA45" i="11"/>
  <c r="AF45" i="11" s="1"/>
  <c r="AD45" i="11"/>
  <c r="AU43" i="11" s="1"/>
  <c r="AV43" i="11" s="1"/>
  <c r="AW43" i="11" s="1"/>
  <c r="AA34" i="11"/>
  <c r="AF34" i="11" s="1"/>
  <c r="AD34" i="11"/>
  <c r="AU34" i="11" s="1"/>
  <c r="AV34" i="11" s="1"/>
  <c r="AW34" i="11" s="1"/>
  <c r="Z34" i="11"/>
  <c r="AE34" i="11" s="1"/>
  <c r="AB34" i="11"/>
  <c r="AG34" i="11" s="1"/>
  <c r="AA23" i="11"/>
  <c r="AF23" i="11" s="1"/>
  <c r="AD23" i="11"/>
  <c r="AU23" i="11" s="1"/>
  <c r="AV23" i="11" s="1"/>
  <c r="AW23" i="11" s="1"/>
  <c r="AB23" i="11"/>
  <c r="AG23" i="11" s="1"/>
  <c r="Z23" i="11"/>
  <c r="AE23" i="11" s="1"/>
  <c r="AA20" i="11"/>
  <c r="AF20" i="11" s="1"/>
  <c r="AD20" i="11"/>
  <c r="AU20" i="11" s="1"/>
  <c r="AV20" i="11" s="1"/>
  <c r="AW20" i="11" s="1"/>
  <c r="AB20" i="11"/>
  <c r="AG20" i="11" s="1"/>
  <c r="Z20" i="11"/>
  <c r="AE20" i="11" s="1"/>
  <c r="Z52" i="11"/>
  <c r="AE52" i="11" s="1"/>
  <c r="AB52" i="11"/>
  <c r="AG52" i="11" s="1"/>
  <c r="AA52" i="11"/>
  <c r="AF52" i="11" s="1"/>
  <c r="AD52" i="11"/>
  <c r="Z41" i="11"/>
  <c r="AE41" i="11" s="1"/>
  <c r="AB41" i="11"/>
  <c r="AG41" i="11" s="1"/>
  <c r="AD41" i="11"/>
  <c r="AA41" i="11"/>
  <c r="AF41" i="11" s="1"/>
  <c r="AA30" i="11"/>
  <c r="AF30" i="11" s="1"/>
  <c r="AD30" i="11"/>
  <c r="AU30" i="11" s="1"/>
  <c r="AV30" i="11" s="1"/>
  <c r="AW30" i="11" s="1"/>
  <c r="Z30" i="11"/>
  <c r="AE30" i="11" s="1"/>
  <c r="AB30" i="11"/>
  <c r="AG30" i="11" s="1"/>
  <c r="AA19" i="11"/>
  <c r="AF19" i="11" s="1"/>
  <c r="AD19" i="11"/>
  <c r="AU19" i="11" s="1"/>
  <c r="AV19" i="11" s="1"/>
  <c r="AW19" i="11" s="1"/>
  <c r="AB19" i="11"/>
  <c r="AG19" i="11" s="1"/>
  <c r="AE19" i="11"/>
  <c r="Z51" i="11"/>
  <c r="AE51" i="11" s="1"/>
  <c r="AB51" i="11"/>
  <c r="AG51" i="11" s="1"/>
  <c r="AA51" i="11"/>
  <c r="AF51" i="11" s="1"/>
  <c r="AD51" i="11"/>
  <c r="AD56" i="11" l="1"/>
  <c r="D8" i="11" s="1"/>
  <c r="D9" i="11" s="1"/>
  <c r="D7" i="11"/>
  <c r="F20" i="24" s="1"/>
  <c r="L13" i="27" s="1"/>
  <c r="AU12" i="11"/>
  <c r="AU44" i="11"/>
  <c r="AV44" i="11" s="1"/>
  <c r="AW44" i="11" s="1"/>
  <c r="AU45" i="11"/>
  <c r="AV45" i="11" s="1"/>
  <c r="AW45" i="11" s="1"/>
  <c r="AU39" i="11"/>
  <c r="AV39" i="11" s="1"/>
  <c r="AW39" i="11" s="1"/>
  <c r="AA56" i="11"/>
  <c r="H46" i="27" s="1"/>
  <c r="AF12" i="11"/>
  <c r="AF56" i="11" s="1"/>
  <c r="F8" i="11" s="1"/>
  <c r="AB56" i="11"/>
  <c r="G7" i="11" s="1"/>
  <c r="AG12" i="11"/>
  <c r="AG56" i="11" s="1"/>
  <c r="G8" i="11" s="1"/>
  <c r="Z56" i="11"/>
  <c r="H44" i="27" s="1"/>
  <c r="AE12" i="11"/>
  <c r="AE56" i="11" s="1"/>
  <c r="E8" i="11" s="1"/>
  <c r="AU38" i="11"/>
  <c r="AV38" i="11" s="1"/>
  <c r="AW38" i="11" s="1"/>
  <c r="E7" i="11" l="1"/>
  <c r="G20" i="24" s="1"/>
  <c r="M13" i="27" s="1"/>
  <c r="F7" i="11"/>
  <c r="I20" i="24" s="1"/>
  <c r="N13" i="27" s="1"/>
  <c r="G21" i="24"/>
  <c r="M14" i="27" s="1"/>
  <c r="D11" i="24"/>
  <c r="I21" i="24"/>
  <c r="N14" i="27" s="1"/>
  <c r="H11" i="24"/>
  <c r="C17" i="8"/>
  <c r="C29" i="8" s="1"/>
  <c r="C37" i="8" s="1"/>
  <c r="P7" i="11"/>
  <c r="S7" i="11"/>
  <c r="F17" i="8"/>
  <c r="F29" i="8" s="1"/>
  <c r="F37" i="8" s="1"/>
  <c r="AD58" i="11"/>
  <c r="AD60" i="11"/>
  <c r="Q7" i="11"/>
  <c r="D17" i="8"/>
  <c r="D29" i="8" s="1"/>
  <c r="D37" i="8" s="1"/>
  <c r="D18" i="8"/>
  <c r="D30" i="8" s="1"/>
  <c r="D38" i="8" s="1"/>
  <c r="Q8" i="11"/>
  <c r="F18" i="8"/>
  <c r="F30" i="8" s="1"/>
  <c r="F38" i="8" s="1"/>
  <c r="S8" i="11"/>
  <c r="R8" i="11"/>
  <c r="E18" i="8"/>
  <c r="E30" i="8" s="1"/>
  <c r="E38" i="8" s="1"/>
  <c r="AU48" i="11"/>
  <c r="AV12" i="11"/>
  <c r="E17" i="8" l="1"/>
  <c r="E29" i="8" s="1"/>
  <c r="E37" i="8" s="1"/>
  <c r="R7" i="11"/>
  <c r="F21" i="24"/>
  <c r="L14" i="27" s="1"/>
  <c r="H6" i="24"/>
  <c r="P8" i="11"/>
  <c r="C18" i="8"/>
  <c r="C30" i="8" s="1"/>
  <c r="C38" i="8" s="1"/>
  <c r="AV48" i="11"/>
  <c r="AW12" i="11"/>
  <c r="AW48" i="11" s="1"/>
  <c r="M8" i="11" s="1"/>
  <c r="F7" i="24" l="1"/>
  <c r="F22" i="24"/>
  <c r="F23" i="24"/>
  <c r="E12" i="24"/>
  <c r="C20" i="8"/>
  <c r="C21" i="8"/>
  <c r="C33" i="8"/>
  <c r="C3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比嘉　帆菜</author>
  </authors>
  <commentList>
    <comment ref="C3" authorId="0" shapeId="0" xr:uid="{9D7A7127-ECD2-4DC4-9DE6-060F160A0771}">
      <text>
        <r>
          <rPr>
            <b/>
            <sz val="18"/>
            <color indexed="81"/>
            <rFont val="BIZ UDPゴシック"/>
            <family val="3"/>
            <charset val="128"/>
          </rPr>
          <t>追加項目</t>
        </r>
      </text>
    </comment>
    <comment ref="D3" authorId="0" shapeId="0" xr:uid="{62A57F3B-B517-49B1-BE22-C6243E7D5DE7}">
      <text>
        <r>
          <rPr>
            <sz val="18"/>
            <color indexed="81"/>
            <rFont val="BIZ UDPゴシック"/>
            <family val="3"/>
            <charset val="128"/>
          </rPr>
          <t>対事業所サービスに反映</t>
        </r>
      </text>
    </comment>
    <comment ref="J3" authorId="0" shapeId="0" xr:uid="{AA5B2579-3067-4678-A16C-96DF1FB88A67}">
      <text>
        <r>
          <rPr>
            <b/>
            <sz val="12"/>
            <color indexed="81"/>
            <rFont val="BIZ UDPゴシック"/>
            <family val="3"/>
            <charset val="128"/>
          </rPr>
          <t>入力しない</t>
        </r>
      </text>
    </comment>
    <comment ref="K3" authorId="0" shapeId="0" xr:uid="{AECACF0B-6DFC-47BB-8A58-D46FA8AC0157}">
      <text>
        <r>
          <rPr>
            <b/>
            <sz val="12"/>
            <color indexed="81"/>
            <rFont val="BIZ UDPゴシック"/>
            <family val="3"/>
            <charset val="128"/>
          </rPr>
          <t>入力しない</t>
        </r>
      </text>
    </comment>
    <comment ref="L3" authorId="0" shapeId="0" xr:uid="{01EB9740-E219-4E6A-9A81-836829B1A455}">
      <text>
        <r>
          <rPr>
            <b/>
            <sz val="12"/>
            <color indexed="81"/>
            <rFont val="BIZ UDPゴシック"/>
            <family val="3"/>
            <charset val="128"/>
          </rPr>
          <t>入力しない</t>
        </r>
      </text>
    </comment>
  </commentList>
</comments>
</file>

<file path=xl/sharedStrings.xml><?xml version="1.0" encoding="utf-8"?>
<sst xmlns="http://schemas.openxmlformats.org/spreadsheetml/2006/main" count="1511" uniqueCount="445">
  <si>
    <t>宿泊費</t>
  </si>
  <si>
    <t>交通費</t>
  </si>
  <si>
    <t>土産・買物費</t>
  </si>
  <si>
    <t>飲食費</t>
  </si>
  <si>
    <t>娯楽・入場費</t>
  </si>
  <si>
    <t>その他</t>
  </si>
  <si>
    <t>合計</t>
  </si>
  <si>
    <t>平均泊数</t>
  </si>
  <si>
    <t>1泊あたり</t>
  </si>
  <si>
    <t>県外客</t>
  </si>
  <si>
    <t>万円</t>
  </si>
  <si>
    <t>宿泊業</t>
  </si>
  <si>
    <t>対個人サービス</t>
  </si>
  <si>
    <t>運輸・郵便</t>
  </si>
  <si>
    <t>飲食店</t>
  </si>
  <si>
    <t>映画館</t>
  </si>
  <si>
    <t>対事業所サービス</t>
  </si>
  <si>
    <t>情報通信</t>
  </si>
  <si>
    <t>情報サービス</t>
  </si>
  <si>
    <t>広告</t>
  </si>
  <si>
    <t>法務・財務・会計サービス</t>
  </si>
  <si>
    <t>0100</t>
  </si>
  <si>
    <t>農業</t>
  </si>
  <si>
    <t>0200</t>
  </si>
  <si>
    <t>林業</t>
  </si>
  <si>
    <t>0300</t>
  </si>
  <si>
    <t>漁業</t>
  </si>
  <si>
    <t>0400</t>
  </si>
  <si>
    <t>鉱業</t>
  </si>
  <si>
    <t>0500</t>
  </si>
  <si>
    <t>食料品・たばこ・飲料</t>
  </si>
  <si>
    <t>0600</t>
  </si>
  <si>
    <t>繊維製品</t>
  </si>
  <si>
    <t>0700</t>
  </si>
  <si>
    <t>製材・木製品・家具</t>
  </si>
  <si>
    <t>0800</t>
  </si>
  <si>
    <t>パルプ・紙・紙加工品</t>
  </si>
  <si>
    <t>0900</t>
  </si>
  <si>
    <t>化学製品</t>
  </si>
  <si>
    <t>1000</t>
  </si>
  <si>
    <t>石油製品・石炭製品</t>
  </si>
  <si>
    <t>1100</t>
  </si>
  <si>
    <t>窯業・土石製品</t>
  </si>
  <si>
    <t>1200</t>
  </si>
  <si>
    <t>鉄鋼</t>
  </si>
  <si>
    <t>1300</t>
  </si>
  <si>
    <t>非鉄金属</t>
  </si>
  <si>
    <t>1400</t>
  </si>
  <si>
    <t>金属製品</t>
  </si>
  <si>
    <t>1500</t>
  </si>
  <si>
    <t>一般機械</t>
  </si>
  <si>
    <t>1600</t>
  </si>
  <si>
    <t>電気機械</t>
  </si>
  <si>
    <t>1700</t>
  </si>
  <si>
    <t>輸送機械</t>
  </si>
  <si>
    <t>1800</t>
  </si>
  <si>
    <t>精密機械</t>
  </si>
  <si>
    <t>1900</t>
  </si>
  <si>
    <t>その他の製造工業製品</t>
  </si>
  <si>
    <t>2000</t>
  </si>
  <si>
    <t>建築及び補修</t>
  </si>
  <si>
    <t>2100</t>
  </si>
  <si>
    <t>土木建設</t>
  </si>
  <si>
    <t>2200</t>
  </si>
  <si>
    <t>電気・ガス・熱供給</t>
  </si>
  <si>
    <t>2300</t>
  </si>
  <si>
    <t>水道・廃棄物処理</t>
  </si>
  <si>
    <t>2400</t>
  </si>
  <si>
    <t>商業</t>
  </si>
  <si>
    <t>金融・保険</t>
  </si>
  <si>
    <t>不動産</t>
  </si>
  <si>
    <t>運輸</t>
  </si>
  <si>
    <t>郵便</t>
  </si>
  <si>
    <t>情報通信（抽出部門除く）</t>
  </si>
  <si>
    <t>公務</t>
  </si>
  <si>
    <t>教育・研究</t>
  </si>
  <si>
    <t>医療・保健・社会保障・介護</t>
  </si>
  <si>
    <t>その他の公共サービス</t>
  </si>
  <si>
    <t>貸自動車業</t>
  </si>
  <si>
    <t>対事業所サービス（抽出部門除く</t>
  </si>
  <si>
    <t>対個人サービス（抽出部門除く）</t>
  </si>
  <si>
    <t>平成29年度　品目別消費額構成比</t>
  </si>
  <si>
    <t>外国客</t>
  </si>
  <si>
    <t>（空路調査）</t>
  </si>
  <si>
    <t>路線バス・観光バス</t>
  </si>
  <si>
    <t>タクシー</t>
  </si>
  <si>
    <t>モノレール</t>
  </si>
  <si>
    <t>レンタカー・レンタバイク</t>
  </si>
  <si>
    <t>航空機（県内）</t>
  </si>
  <si>
    <t>船（県内）</t>
  </si>
  <si>
    <t>ガソリン代</t>
  </si>
  <si>
    <t>有料道路代</t>
  </si>
  <si>
    <t>駐車場代</t>
  </si>
  <si>
    <t>農産物（果物・野菜・花など）</t>
  </si>
  <si>
    <t>水産物（鮮魚・魚介類など）</t>
  </si>
  <si>
    <t>お酒・飲料</t>
  </si>
  <si>
    <t>その他食料品・菓子</t>
  </si>
  <si>
    <t>たばこ</t>
  </si>
  <si>
    <t>繊維製品（衣料品・帽子・織物など）</t>
  </si>
  <si>
    <t>靴・カバン類</t>
  </si>
  <si>
    <t>陶磁器・ガラス製品・焼き物</t>
  </si>
  <si>
    <t>絵はがき・本・雑誌など</t>
  </si>
  <si>
    <t>化粧品・香水</t>
  </si>
  <si>
    <t>医療品・日焼け止め・歯磨き・シャンプーなど</t>
  </si>
  <si>
    <t>電気製品・電池</t>
  </si>
  <si>
    <t>カメラ・時計・メガネ</t>
  </si>
  <si>
    <t>貴金属品・装飾品（ネックレス・指輪・アクセサリーなど）</t>
  </si>
  <si>
    <t>その他の製造品（文具・玩具・キーホルダーなど）</t>
  </si>
  <si>
    <t>エステ</t>
  </si>
  <si>
    <t>スパ・立ち寄り温泉・温浴施設</t>
  </si>
  <si>
    <t>テーマパーク・レジャーランドなど</t>
  </si>
  <si>
    <t>水族館・歴史資料館（首里城等）・美術館・植物園など</t>
  </si>
  <si>
    <t>ゴルフ場・テニスコートなど</t>
  </si>
  <si>
    <t>演劇や映画の鑑賞・スポーツ観戦・コンサート</t>
  </si>
  <si>
    <t>展示会、コンベンションなどへの参加費</t>
  </si>
  <si>
    <t>観光農園</t>
  </si>
  <si>
    <t>遊魚船（釣り・ホエールウォッチング・グラスボートなど）</t>
  </si>
  <si>
    <t>ダイビング</t>
  </si>
  <si>
    <t>エコツアー</t>
  </si>
  <si>
    <t>その他ガイド料（工芸体験・三線体験・料理体験など）</t>
  </si>
  <si>
    <t>レンタル料（パラソル・自転車・ボートなど）</t>
  </si>
  <si>
    <t>マッサージ（鍼灸・あん摩）</t>
  </si>
  <si>
    <t>宅配便</t>
  </si>
  <si>
    <t>－</t>
  </si>
  <si>
    <t>4</t>
  </si>
  <si>
    <t>3</t>
  </si>
  <si>
    <t>6</t>
  </si>
  <si>
    <t>7</t>
  </si>
  <si>
    <t>2</t>
  </si>
  <si>
    <t>5</t>
  </si>
  <si>
    <t>県外客-消費支出平均（出所：R4観光統計実態調査）</t>
    <phoneticPr fontId="11"/>
  </si>
  <si>
    <t>人</t>
    <rPh sb="0" eb="1">
      <t>ニン</t>
    </rPh>
    <phoneticPr fontId="11"/>
  </si>
  <si>
    <t>1泊</t>
    <rPh sb="1" eb="2">
      <t>ハク</t>
    </rPh>
    <phoneticPr fontId="11"/>
  </si>
  <si>
    <t>2泊</t>
    <rPh sb="1" eb="2">
      <t>ハク</t>
    </rPh>
    <phoneticPr fontId="11"/>
  </si>
  <si>
    <t>3泊</t>
    <rPh sb="1" eb="2">
      <t>ハク</t>
    </rPh>
    <phoneticPr fontId="11"/>
  </si>
  <si>
    <t>4泊以上</t>
    <rPh sb="1" eb="2">
      <t>ハク</t>
    </rPh>
    <rPh sb="2" eb="4">
      <t>イジョウ</t>
    </rPh>
    <phoneticPr fontId="11"/>
  </si>
  <si>
    <t>泊</t>
    <rPh sb="0" eb="1">
      <t>ハク</t>
    </rPh>
    <phoneticPr fontId="11"/>
  </si>
  <si>
    <t>泊以上</t>
    <rPh sb="0" eb="1">
      <t>ハク</t>
    </rPh>
    <rPh sb="1" eb="3">
      <t>イジョウ</t>
    </rPh>
    <phoneticPr fontId="11"/>
  </si>
  <si>
    <t>品目構成比</t>
    <rPh sb="0" eb="2">
      <t>ヒンモク</t>
    </rPh>
    <rPh sb="2" eb="5">
      <t>コウセイヒ</t>
    </rPh>
    <phoneticPr fontId="11"/>
  </si>
  <si>
    <t>計</t>
    <rPh sb="0" eb="1">
      <t>ケイ</t>
    </rPh>
    <phoneticPr fontId="11"/>
  </si>
  <si>
    <t>商業マージン率</t>
  </si>
  <si>
    <t>運輸マージン率</t>
  </si>
  <si>
    <t>購入者価格→生産者価格への変換表</t>
  </si>
  <si>
    <t>最終需要⊿F
（購入者価格）</t>
  </si>
  <si>
    <t>商業マージン額</t>
  </si>
  <si>
    <t>運輸マージン額</t>
  </si>
  <si>
    <t>最終需要⊿F
（生産者価格）</t>
  </si>
  <si>
    <t>A</t>
  </si>
  <si>
    <t>B</t>
  </si>
  <si>
    <t>C＝A×B</t>
  </si>
  <si>
    <t>D</t>
  </si>
  <si>
    <t>E＝A×D</t>
  </si>
  <si>
    <t>F＝A-（C＋E）</t>
  </si>
  <si>
    <t>情報サービス・ネット付随サービス</t>
  </si>
  <si>
    <t>平成27年沖縄県産業連関表（35部門表） 取引基本表</t>
  </si>
  <si>
    <t>(単位：百万円）</t>
  </si>
  <si>
    <t>1_取引基本表</t>
  </si>
  <si>
    <t>部門名</t>
  </si>
  <si>
    <t>内生部門計</t>
  </si>
  <si>
    <t>家計外消費支出（列）</t>
  </si>
  <si>
    <t>民間消費支出</t>
  </si>
  <si>
    <t>一般政府消費支出</t>
  </si>
  <si>
    <t>県内総固定資本形成（公的）</t>
  </si>
  <si>
    <t>県内総固定資本形成（民間）</t>
  </si>
  <si>
    <t>製品・半製品・仕掛品在庫純増</t>
  </si>
  <si>
    <t>流通・原材料在庫純増</t>
  </si>
  <si>
    <t>県内最終需要計</t>
  </si>
  <si>
    <t>県内需要合計</t>
  </si>
  <si>
    <t>輸出計</t>
  </si>
  <si>
    <t>移出計</t>
  </si>
  <si>
    <t>最終需要計</t>
  </si>
  <si>
    <t>需要合計</t>
  </si>
  <si>
    <t>（控除）輸入計</t>
  </si>
  <si>
    <t>（控除）移入計</t>
  </si>
  <si>
    <t>最終需要部門計</t>
  </si>
  <si>
    <t>県内生産額</t>
  </si>
  <si>
    <t>輸入係数</t>
  </si>
  <si>
    <t>移入係数</t>
  </si>
  <si>
    <t>自給率</t>
  </si>
  <si>
    <t>家計消費支出</t>
  </si>
  <si>
    <t>1</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</si>
  <si>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</si>
  <si>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</si>
  <si>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</si>
  <si>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</si>
  <si>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</si>
  <si>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</si>
  <si>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</si>
  <si>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</si>
  <si>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</si>
  <si>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</si>
  <si>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</si>
  <si>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</si>
  <si>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</si>
  <si>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</si>
  <si>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</si>
  <si>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</si>
  <si>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</si>
  <si>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</si>
  <si>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</si>
  <si>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</si>
  <si>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</si>
  <si>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</si>
  <si>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</si>
  <si>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</si>
  <si>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</si>
  <si>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</si>
  <si>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</si>
  <si>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</si>
  <si>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</si>
  <si>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</si>
  <si>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</si>
  <si>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</si>
  <si>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</si>
  <si>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</si>
  <si>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</si>
  <si>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</si>
  <si>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家計外消費支出（行）</t>
  </si>
  <si>
    <t>雇用者報酬</t>
  </si>
  <si>
    <t>営業余剰</t>
  </si>
  <si>
    <t>資本減耗引当</t>
  </si>
  <si>
    <t>間接税（関税・輸入品商品税を除く。）</t>
  </si>
  <si>
    <t>（控除）経常補助金</t>
  </si>
  <si>
    <t>粗付加価値部門計</t>
  </si>
  <si>
    <t>2_投入係数</t>
  </si>
  <si>
    <t>3_単位行列</t>
  </si>
  <si>
    <t>4_自給率係数表</t>
  </si>
  <si>
    <t>5_I-MA表（自給率係数×投入係数）</t>
  </si>
  <si>
    <t>6_I-(I-MA)表（逆行列）</t>
  </si>
  <si>
    <t>行和</t>
  </si>
  <si>
    <t>感応度係数</t>
  </si>
  <si>
    <t>列和</t>
  </si>
  <si>
    <t>影響力係数</t>
  </si>
  <si>
    <t>＜検算＞</t>
    <rPh sb="1" eb="3">
      <t>ケンザン</t>
    </rPh>
    <phoneticPr fontId="11"/>
  </si>
  <si>
    <t>Γ：自給率</t>
    <rPh sb="2" eb="5">
      <t>ジキュウリツ</t>
    </rPh>
    <phoneticPr fontId="11"/>
  </si>
  <si>
    <t>Y ：県内最終需要</t>
    <rPh sb="3" eb="5">
      <t>ケンナイ</t>
    </rPh>
    <rPh sb="5" eb="7">
      <t>サイシュウ</t>
    </rPh>
    <rPh sb="7" eb="9">
      <t>ジュヨウ</t>
    </rPh>
    <phoneticPr fontId="11"/>
  </si>
  <si>
    <t>ΓY</t>
    <phoneticPr fontId="11"/>
  </si>
  <si>
    <t>輸出</t>
    <phoneticPr fontId="11"/>
  </si>
  <si>
    <t>移出</t>
  </si>
  <si>
    <t>E:移輸出額</t>
    <rPh sb="2" eb="3">
      <t>イ</t>
    </rPh>
    <rPh sb="3" eb="5">
      <t>ユシュツ</t>
    </rPh>
    <rPh sb="5" eb="6">
      <t>ガク</t>
    </rPh>
    <phoneticPr fontId="11"/>
  </si>
  <si>
    <t>ΓY+E</t>
    <phoneticPr fontId="11"/>
  </si>
  <si>
    <t>逆行列＊ΓY+E</t>
    <rPh sb="0" eb="3">
      <t>ギャクギョウレツ</t>
    </rPh>
    <phoneticPr fontId="11"/>
  </si>
  <si>
    <t>域内生産額</t>
    <rPh sb="0" eb="2">
      <t>イキナイ</t>
    </rPh>
    <rPh sb="2" eb="5">
      <t>セイサンガク</t>
    </rPh>
    <phoneticPr fontId="11"/>
  </si>
  <si>
    <t>誤差</t>
    <rPh sb="0" eb="2">
      <t>ゴサ</t>
    </rPh>
    <phoneticPr fontId="11"/>
  </si>
  <si>
    <t>01</t>
    <phoneticPr fontId="11"/>
  </si>
  <si>
    <t>02</t>
  </si>
  <si>
    <t>03</t>
  </si>
  <si>
    <t>04</t>
  </si>
  <si>
    <t>05</t>
  </si>
  <si>
    <t>06</t>
  </si>
  <si>
    <t>07</t>
  </si>
  <si>
    <t>08</t>
  </si>
  <si>
    <t>09</t>
  </si>
  <si>
    <t>TOTAL</t>
  </si>
  <si>
    <t>分類不明</t>
  </si>
  <si>
    <t>鉄銅</t>
  </si>
  <si>
    <t>雇用者数</t>
  </si>
  <si>
    <t>経済効果計
（単位：100万円）</t>
  </si>
  <si>
    <t>経済効果計</t>
  </si>
  <si>
    <t>雇用係数</t>
  </si>
  <si>
    <t>営業余剰
誘発額</t>
  </si>
  <si>
    <t>雇用者所得
誘発額</t>
  </si>
  <si>
    <t>粗付加価値
誘発額</t>
  </si>
  <si>
    <t>間接一次効果</t>
  </si>
  <si>
    <t>直接効果</t>
  </si>
  <si>
    <t>間接二次効果</t>
  </si>
  <si>
    <t>二次直接効果
（×自給率）</t>
  </si>
  <si>
    <t>自給率
（操作NG）</t>
  </si>
  <si>
    <t>家計消費支出
誘発額</t>
  </si>
  <si>
    <t>家計消費支出
構成比</t>
  </si>
  <si>
    <t>消費転換
係数</t>
  </si>
  <si>
    <t>営業余剰
比率</t>
  </si>
  <si>
    <t>雇用者所得
比率</t>
  </si>
  <si>
    <t>粗付加価値
比率</t>
  </si>
  <si>
    <t>直接効果
＆間接一次効果</t>
  </si>
  <si>
    <t>自給率
（操作OK）</t>
  </si>
  <si>
    <t>最終需要
（生産者価格）</t>
  </si>
  <si>
    <t>2次間接効果</t>
  </si>
  <si>
    <t>1次間接効果</t>
  </si>
  <si>
    <t>雇用効果
（人）</t>
  </si>
  <si>
    <t>経済効果
（生産誘発額）</t>
  </si>
  <si>
    <t>波及効果</t>
    <rPh sb="0" eb="4">
      <t>ハキュウコウカ</t>
    </rPh>
    <phoneticPr fontId="11"/>
  </si>
  <si>
    <t>雇用者誘発効果</t>
    <rPh sb="0" eb="2">
      <t>コヨウ</t>
    </rPh>
    <rPh sb="2" eb="3">
      <t>シャ</t>
    </rPh>
    <rPh sb="3" eb="5">
      <t>ユウハツ</t>
    </rPh>
    <rPh sb="5" eb="7">
      <t>コウカ</t>
    </rPh>
    <phoneticPr fontId="11"/>
  </si>
  <si>
    <t>倍</t>
    <rPh sb="0" eb="1">
      <t>バイ</t>
    </rPh>
    <phoneticPr fontId="11"/>
  </si>
  <si>
    <t>人</t>
    <rPh sb="0" eb="1">
      <t>ニン</t>
    </rPh>
    <phoneticPr fontId="11"/>
  </si>
  <si>
    <t>直接支出額</t>
    <rPh sb="2" eb="4">
      <t>シシュツ</t>
    </rPh>
    <rPh sb="4" eb="5">
      <t>ガク</t>
    </rPh>
    <phoneticPr fontId="11"/>
  </si>
  <si>
    <t>（単位：円）</t>
    <rPh sb="1" eb="3">
      <t>タンイ</t>
    </rPh>
    <rPh sb="4" eb="5">
      <t>エン</t>
    </rPh>
    <phoneticPr fontId="11"/>
  </si>
  <si>
    <t>（単位：万円）</t>
    <phoneticPr fontId="11"/>
  </si>
  <si>
    <t>参照されるデ―タ</t>
    <rPh sb="0" eb="2">
      <t>サンショウ</t>
    </rPh>
    <phoneticPr fontId="11"/>
  </si>
  <si>
    <t>（円）</t>
    <rPh sb="1" eb="2">
      <t>エン</t>
    </rPh>
    <phoneticPr fontId="11"/>
  </si>
  <si>
    <t>マージン計算式</t>
    <rPh sb="4" eb="6">
      <t>ケイサン</t>
    </rPh>
    <rPh sb="6" eb="7">
      <t>シキ</t>
    </rPh>
    <phoneticPr fontId="11"/>
  </si>
  <si>
    <t>（単位：人）</t>
    <rPh sb="1" eb="3">
      <t>タンイ</t>
    </rPh>
    <rPh sb="4" eb="5">
      <t>ニン</t>
    </rPh>
    <phoneticPr fontId="11"/>
  </si>
  <si>
    <t>経済効果
（生産誘発額）</t>
    <phoneticPr fontId="11"/>
  </si>
  <si>
    <t>営業余剰
誘発額</t>
    <phoneticPr fontId="11"/>
  </si>
  <si>
    <t>２泊</t>
    <rPh sb="1" eb="2">
      <t>ハク</t>
    </rPh>
    <phoneticPr fontId="11"/>
  </si>
  <si>
    <t>３泊</t>
    <rPh sb="1" eb="2">
      <t>ハク</t>
    </rPh>
    <phoneticPr fontId="11"/>
  </si>
  <si>
    <t>１泊</t>
    <rPh sb="1" eb="2">
      <t>ハク</t>
    </rPh>
    <phoneticPr fontId="11"/>
  </si>
  <si>
    <t>４泊以上</t>
    <rPh sb="1" eb="2">
      <t>ハク</t>
    </rPh>
    <rPh sb="2" eb="4">
      <t>イジョウ</t>
    </rPh>
    <phoneticPr fontId="11"/>
  </si>
  <si>
    <t>（百万円）</t>
    <rPh sb="1" eb="3">
      <t>ヒャクマン</t>
    </rPh>
    <rPh sb="3" eb="4">
      <t>エン</t>
    </rPh>
    <phoneticPr fontId="11"/>
  </si>
  <si>
    <t>（単位：百万円）</t>
    <rPh sb="4" eb="5">
      <t>ヒャク</t>
    </rPh>
    <phoneticPr fontId="11"/>
  </si>
  <si>
    <t>■平均消費性向</t>
    <rPh sb="1" eb="3">
      <t>ヘイキン</t>
    </rPh>
    <rPh sb="3" eb="5">
      <t>ショウヒ</t>
    </rPh>
    <rPh sb="5" eb="7">
      <t>セイコウ</t>
    </rPh>
    <phoneticPr fontId="25"/>
  </si>
  <si>
    <t>(単位：円)</t>
    <rPh sb="1" eb="3">
      <t>タンイ</t>
    </rPh>
    <rPh sb="4" eb="5">
      <t>エン</t>
    </rPh>
    <phoneticPr fontId="27"/>
  </si>
  <si>
    <t>消費支出</t>
    <rPh sb="0" eb="2">
      <t>ショウヒ</t>
    </rPh>
    <rPh sb="2" eb="4">
      <t>シシュツ</t>
    </rPh>
    <phoneticPr fontId="25"/>
  </si>
  <si>
    <t>可処分所得</t>
    <rPh sb="0" eb="3">
      <t>カショブン</t>
    </rPh>
    <rPh sb="3" eb="5">
      <t>ショトク</t>
    </rPh>
    <phoneticPr fontId="25"/>
  </si>
  <si>
    <t>平均消費性向</t>
    <rPh sb="0" eb="2">
      <t>ヘイキン</t>
    </rPh>
    <rPh sb="2" eb="4">
      <t>ショウヒ</t>
    </rPh>
    <rPh sb="4" eb="6">
      <t>セイコウ</t>
    </rPh>
    <phoneticPr fontId="25"/>
  </si>
  <si>
    <t>A</t>
    <phoneticPr fontId="27"/>
  </si>
  <si>
    <t>B</t>
    <phoneticPr fontId="27"/>
  </si>
  <si>
    <t>C=A/B</t>
    <phoneticPr fontId="27"/>
  </si>
  <si>
    <t>Ｈ１１平均</t>
    <rPh sb="3" eb="5">
      <t>ヘイキン</t>
    </rPh>
    <phoneticPr fontId="25"/>
  </si>
  <si>
    <t>Ｈ１２平均</t>
    <rPh sb="3" eb="5">
      <t>ヘイキン</t>
    </rPh>
    <phoneticPr fontId="25"/>
  </si>
  <si>
    <t>Ｈ１３平均</t>
    <rPh sb="3" eb="5">
      <t>ヘイキン</t>
    </rPh>
    <phoneticPr fontId="25"/>
  </si>
  <si>
    <t>Ｈ１４平均</t>
    <rPh sb="3" eb="5">
      <t>ヘイキン</t>
    </rPh>
    <phoneticPr fontId="25"/>
  </si>
  <si>
    <t>Ｈ１５平均</t>
    <rPh sb="3" eb="5">
      <t>ヘイキン</t>
    </rPh>
    <phoneticPr fontId="25"/>
  </si>
  <si>
    <t>Ｈ１６平均</t>
    <rPh sb="3" eb="5">
      <t>ヘイキン</t>
    </rPh>
    <phoneticPr fontId="25"/>
  </si>
  <si>
    <t>Ｈ１７平均</t>
    <rPh sb="3" eb="5">
      <t>ヘイキン</t>
    </rPh>
    <phoneticPr fontId="25"/>
  </si>
  <si>
    <t>Ｈ１８平均</t>
    <rPh sb="3" eb="5">
      <t>ヘイキン</t>
    </rPh>
    <phoneticPr fontId="25"/>
  </si>
  <si>
    <t>Ｈ１９平均</t>
    <rPh sb="3" eb="5">
      <t>ヘイキン</t>
    </rPh>
    <phoneticPr fontId="25"/>
  </si>
  <si>
    <t>Ｈ２０平均</t>
    <rPh sb="3" eb="5">
      <t>ヘイキン</t>
    </rPh>
    <phoneticPr fontId="25"/>
  </si>
  <si>
    <t>Ｈ２１平均</t>
    <rPh sb="3" eb="5">
      <t>ヘイキン</t>
    </rPh>
    <phoneticPr fontId="25"/>
  </si>
  <si>
    <t>Ｈ２２平均</t>
    <rPh sb="3" eb="5">
      <t>ヘイキン</t>
    </rPh>
    <phoneticPr fontId="25"/>
  </si>
  <si>
    <t>Ｈ２３平均</t>
    <rPh sb="3" eb="5">
      <t>ヘイキン</t>
    </rPh>
    <phoneticPr fontId="25"/>
  </si>
  <si>
    <t>2016年平均　</t>
    <rPh sb="4" eb="5">
      <t>ネン</t>
    </rPh>
    <rPh sb="5" eb="7">
      <t>ヘイキン</t>
    </rPh>
    <phoneticPr fontId="25"/>
  </si>
  <si>
    <t>2017年平均　</t>
    <rPh sb="4" eb="5">
      <t>ネン</t>
    </rPh>
    <rPh sb="5" eb="7">
      <t>ヘイキン</t>
    </rPh>
    <phoneticPr fontId="25"/>
  </si>
  <si>
    <t>2018年平均　</t>
    <rPh sb="4" eb="5">
      <t>ネン</t>
    </rPh>
    <rPh sb="5" eb="7">
      <t>ヘイキン</t>
    </rPh>
    <phoneticPr fontId="25"/>
  </si>
  <si>
    <t>2019年平均　</t>
  </si>
  <si>
    <t>2020年平均　</t>
  </si>
  <si>
    <t>2021年平均　</t>
  </si>
  <si>
    <t>2022年平均　</t>
  </si>
  <si>
    <t>2023年平均　</t>
  </si>
  <si>
    <t>直近５カ年</t>
    <rPh sb="0" eb="2">
      <t>チョッキン</t>
    </rPh>
    <rPh sb="4" eb="5">
      <t>ネン</t>
    </rPh>
    <phoneticPr fontId="27"/>
  </si>
  <si>
    <t>出典：沖縄県「家計調査」</t>
    <rPh sb="0" eb="2">
      <t>シュッテン</t>
    </rPh>
    <rPh sb="3" eb="6">
      <t>オキナワケン</t>
    </rPh>
    <rPh sb="7" eb="9">
      <t>カケイ</t>
    </rPh>
    <rPh sb="9" eb="11">
      <t>チョウサ</t>
    </rPh>
    <phoneticPr fontId="25"/>
  </si>
  <si>
    <t xml:space="preserve">         年平均、２人以上世帯・勤労者世帯の消費支出及び可処分所得</t>
    <rPh sb="9" eb="12">
      <t>ネンヘイキン</t>
    </rPh>
    <rPh sb="14" eb="17">
      <t>ニンイジョウ</t>
    </rPh>
    <rPh sb="17" eb="19">
      <t>セタイ</t>
    </rPh>
    <rPh sb="20" eb="23">
      <t>キンロウシャ</t>
    </rPh>
    <rPh sb="23" eb="25">
      <t>セタイ</t>
    </rPh>
    <rPh sb="26" eb="28">
      <t>ショウヒ</t>
    </rPh>
    <rPh sb="28" eb="30">
      <t>シシュツ</t>
    </rPh>
    <rPh sb="30" eb="31">
      <t>オヨ</t>
    </rPh>
    <rPh sb="32" eb="35">
      <t>カショブン</t>
    </rPh>
    <rPh sb="35" eb="37">
      <t>ショトク</t>
    </rPh>
    <phoneticPr fontId="25"/>
  </si>
  <si>
    <t>イベント参加観光客の消費による経済波及効果</t>
    <rPh sb="4" eb="6">
      <t>サンカ</t>
    </rPh>
    <rPh sb="6" eb="9">
      <t>カンコウキャク</t>
    </rPh>
    <rPh sb="10" eb="12">
      <t>ショウヒ</t>
    </rPh>
    <rPh sb="15" eb="17">
      <t>ケイザイ</t>
    </rPh>
    <rPh sb="17" eb="21">
      <t>ハキュウコウカ</t>
    </rPh>
    <phoneticPr fontId="11"/>
  </si>
  <si>
    <t>イベント参加観光客</t>
    <rPh sb="4" eb="6">
      <t>サンカ</t>
    </rPh>
    <rPh sb="6" eb="9">
      <t>カンコウキャク</t>
    </rPh>
    <phoneticPr fontId="11"/>
  </si>
  <si>
    <t>人の消費が発生した場合、その直接効果、</t>
    <rPh sb="0" eb="1">
      <t>ニン</t>
    </rPh>
    <rPh sb="2" eb="4">
      <t>ショウヒ</t>
    </rPh>
    <rPh sb="5" eb="7">
      <t>ハッセイ</t>
    </rPh>
    <rPh sb="9" eb="11">
      <t>バアイ</t>
    </rPh>
    <rPh sb="14" eb="16">
      <t>チョクセツ</t>
    </rPh>
    <rPh sb="16" eb="18">
      <t>コウカ</t>
    </rPh>
    <phoneticPr fontId="11"/>
  </si>
  <si>
    <t>約</t>
    <rPh sb="0" eb="1">
      <t>ヤク</t>
    </rPh>
    <phoneticPr fontId="27"/>
  </si>
  <si>
    <t>億円、雇用所得の誘発額は約</t>
  </si>
  <si>
    <t>一次波及効果、二次波及効果の合計は約</t>
    <rPh sb="0" eb="2">
      <t>イチジ</t>
    </rPh>
    <rPh sb="2" eb="4">
      <t>ハキュウ</t>
    </rPh>
    <rPh sb="4" eb="6">
      <t>コウカ</t>
    </rPh>
    <rPh sb="7" eb="9">
      <t>ニジ</t>
    </rPh>
    <rPh sb="9" eb="11">
      <t>ハキュウ</t>
    </rPh>
    <rPh sb="11" eb="13">
      <t>コウカ</t>
    </rPh>
    <rPh sb="14" eb="16">
      <t>ゴウケイ</t>
    </rPh>
    <rPh sb="17" eb="18">
      <t>ヤク</t>
    </rPh>
    <phoneticPr fontId="27"/>
  </si>
  <si>
    <t>億円の</t>
    <rPh sb="0" eb="2">
      <t>オクエン</t>
    </rPh>
    <phoneticPr fontId="11"/>
  </si>
  <si>
    <t>倍の経済効果が生まれると推測されます。</t>
    <phoneticPr fontId="11"/>
  </si>
  <si>
    <t>これにより、</t>
    <phoneticPr fontId="27"/>
  </si>
  <si>
    <t>人の新規雇用を誘発します。</t>
    <rPh sb="4" eb="6">
      <t>コヨウ</t>
    </rPh>
    <phoneticPr fontId="11"/>
  </si>
  <si>
    <t>雇用者所得誘発額</t>
    <phoneticPr fontId="11"/>
  </si>
  <si>
    <t>億円であり、直接効果約</t>
    <phoneticPr fontId="11"/>
  </si>
  <si>
    <t>億円となっています。</t>
    <phoneticPr fontId="11"/>
  </si>
  <si>
    <t>に入力してください</t>
    <rPh sb="1" eb="3">
      <t>ニュウリョク</t>
    </rPh>
    <phoneticPr fontId="11"/>
  </si>
  <si>
    <t>イベントの開催経費や建物の建設費など、新たに発生する消費や投資など最終需要によって生じる生産額の増加分になります。
なお、最終需要のすべての財やサービスを県内で調達できる訳ではないため、自給率を乗じて県内の直接効果額を計算します。</t>
    <rPh sb="76" eb="77">
      <t>ケン</t>
    </rPh>
    <phoneticPr fontId="11"/>
  </si>
  <si>
    <t>直接効果によって生産が増加する産業では、生産のため新たに原材料等(財やサービス)が必要なります。この新たに必要となる原材料等の需要に対応するため、各産業は新たな生産活動を行います。その新たな生産活動によって、さらに新たな需要が発生して次々と生産活動が誘発されていきます。
このような効果を計算したものが一次波及効果です。</t>
    <phoneticPr fontId="11"/>
  </si>
  <si>
    <t>直接効果と一次波及効果によって増加した生産額の内訳をみると、原材料などの投入額のほか、雇用者所得(雇用者に支払われる賃金・俸給など)や企業の利益なども含まれます。このうち、雇用者所得の一部は消費に回ります 。この消費(新たな需要の発生)に対応するために、各産業では財やサービスが生産されます。
このような直接効果と一次波及効果によっ て発生した雇用者所得により 新たに誘発される効果を計算したものが二次波及効果です。</t>
    <phoneticPr fontId="11"/>
  </si>
  <si>
    <t>一次波及効果</t>
    <rPh sb="0" eb="1">
      <t>イチ</t>
    </rPh>
    <rPh sb="2" eb="4">
      <t>ハキュウ</t>
    </rPh>
    <phoneticPr fontId="11"/>
  </si>
  <si>
    <t>二次波及効果</t>
    <rPh sb="0" eb="2">
      <t>ニジ</t>
    </rPh>
    <rPh sb="2" eb="4">
      <t>ハキュウ</t>
    </rPh>
    <phoneticPr fontId="11"/>
  </si>
  <si>
    <t>いわゆる「企業消費」に該当し、交際費、接待費、福利厚生費、旅費（宿泊や日当など交通費以外の部分）など、企業やその他の機関の消費支出。</t>
    <phoneticPr fontId="11"/>
  </si>
  <si>
    <t>雇用者の賃金・俸給や社会保険料の雇用主負担など。</t>
    <phoneticPr fontId="11"/>
  </si>
  <si>
    <t>生産活動によって新たに付加された価値。
家計外消費支出、雇用者所得、営業余剰、資本減耗引当、間接税マイナス補助金から構成されている。</t>
    <phoneticPr fontId="11"/>
  </si>
  <si>
    <t>各産業部門の営業利潤、支払利子などからなり、個人業者や家族従業者の所得も含まれます。</t>
    <phoneticPr fontId="11"/>
  </si>
  <si>
    <t>国内総生産のことで、一定期間内に国内で新たに生み出されたモノやサービスの付加価値のことです。</t>
    <phoneticPr fontId="11"/>
  </si>
  <si>
    <t>【用語解説】</t>
    <rPh sb="1" eb="3">
      <t>ヨウゴ</t>
    </rPh>
    <rPh sb="3" eb="5">
      <t>カイセツ</t>
    </rPh>
    <phoneticPr fontId="11"/>
  </si>
  <si>
    <t>直接効果</t>
    <rPh sb="0" eb="2">
      <t>チョクセツ</t>
    </rPh>
    <rPh sb="2" eb="4">
      <t>コウカ</t>
    </rPh>
    <phoneticPr fontId="11"/>
  </si>
  <si>
    <t>一次波及効果</t>
    <rPh sb="0" eb="2">
      <t>イチジ</t>
    </rPh>
    <rPh sb="2" eb="4">
      <t>ハキュウ</t>
    </rPh>
    <rPh sb="4" eb="6">
      <t>コウカ</t>
    </rPh>
    <phoneticPr fontId="11"/>
  </si>
  <si>
    <t>二次波及効果</t>
    <rPh sb="0" eb="2">
      <t>ニジ</t>
    </rPh>
    <rPh sb="2" eb="6">
      <t>ハキュウコウカ</t>
    </rPh>
    <phoneticPr fontId="11"/>
  </si>
  <si>
    <t>GDP</t>
  </si>
  <si>
    <t>粗付加価値</t>
    <rPh sb="0" eb="3">
      <t>アラフカ</t>
    </rPh>
    <rPh sb="3" eb="5">
      <t>カチ</t>
    </rPh>
    <phoneticPr fontId="11"/>
  </si>
  <si>
    <t>家計外消費支出</t>
    <rPh sb="0" eb="3">
      <t>カケイガイ</t>
    </rPh>
    <rPh sb="3" eb="5">
      <t>ショウヒ</t>
    </rPh>
    <rPh sb="5" eb="7">
      <t>シシュツ</t>
    </rPh>
    <phoneticPr fontId="11"/>
  </si>
  <si>
    <t>雇用所得</t>
    <rPh sb="0" eb="2">
      <t>コヨウ</t>
    </rPh>
    <rPh sb="2" eb="4">
      <t>ショトク</t>
    </rPh>
    <phoneticPr fontId="11"/>
  </si>
  <si>
    <t>営業余剰</t>
    <rPh sb="0" eb="2">
      <t>エイギョウ</t>
    </rPh>
    <rPh sb="2" eb="4">
      <t>ヨジョウ</t>
    </rPh>
    <phoneticPr fontId="11"/>
  </si>
  <si>
    <t>入力完了</t>
    <rPh sb="0" eb="2">
      <t>ニュウリョク</t>
    </rPh>
    <rPh sb="2" eb="4">
      <t>カンリョウ</t>
    </rPh>
    <phoneticPr fontId="11"/>
  </si>
  <si>
    <t>日帰り</t>
    <rPh sb="0" eb="2">
      <t>ヒガエ</t>
    </rPh>
    <phoneticPr fontId="11"/>
  </si>
  <si>
    <t>イベント入場料</t>
    <rPh sb="4" eb="7">
      <t>ニュウジョウリョウ</t>
    </rPh>
    <phoneticPr fontId="11"/>
  </si>
  <si>
    <t>入力シートに戻る</t>
    <rPh sb="0" eb="2">
      <t>ニュウリョク</t>
    </rPh>
    <rPh sb="6" eb="7">
      <t>モド</t>
    </rPh>
    <phoneticPr fontId="11"/>
  </si>
  <si>
    <t>日帰り客の入場料×人数</t>
    <rPh sb="0" eb="2">
      <t>ヒガエ</t>
    </rPh>
    <rPh sb="3" eb="4">
      <t>キャク</t>
    </rPh>
    <rPh sb="5" eb="8">
      <t>ニュウジョウリョウ</t>
    </rPh>
    <rPh sb="9" eb="11">
      <t>ニンズ</t>
    </rPh>
    <phoneticPr fontId="11"/>
  </si>
  <si>
    <t>【参考】</t>
    <rPh sb="1" eb="3">
      <t>サンコウ</t>
    </rPh>
    <phoneticPr fontId="11"/>
  </si>
  <si>
    <t>県外客　消費支出平均（出所：R4観光統計実態調査）</t>
    <phoneticPr fontId="11"/>
  </si>
  <si>
    <t>入力された人数（入力シート参照）</t>
    <rPh sb="0" eb="2">
      <t>ニュウリョク</t>
    </rPh>
    <rPh sb="5" eb="7">
      <t>ニンズウ</t>
    </rPh>
    <rPh sb="8" eb="10">
      <t>ニュウリョク</t>
    </rPh>
    <rPh sb="13" eb="15">
      <t>サンショウ</t>
    </rPh>
    <phoneticPr fontId="11"/>
  </si>
  <si>
    <t>【使用している統計データ】</t>
  </si>
  <si>
    <t>沖縄県「平成27年産業連関表」</t>
  </si>
  <si>
    <t>沖縄県「令和４年度観光統計実態調査報告書」</t>
  </si>
  <si>
    <t>沖縄県「家計調査」　年平均、２人以上世帯・勤労者世帯の消費支出及び可処分所得</t>
  </si>
  <si>
    <t>【注意事項】</t>
  </si>
  <si>
    <t>・本ツールは、経済波及効果分析のデモンストレーション用に作成したものです。</t>
  </si>
  <si>
    <t>・イベント来場者、観光客の1人当たりの消費額は、沖縄県『令和４年度観光統計実態調査報告書』から推計した値です。</t>
  </si>
  <si>
    <t>・本ツールの計算方法は一つの例であり、分析結果は、利用者の責任で取扱ってください。</t>
  </si>
  <si>
    <t>・計算方法の見直し、データ更新等により、ツールの内容を予告なく変更することがあります。</t>
  </si>
  <si>
    <t>・イベント分析用に沖縄県産業連関表35部門から43部門と編成しています。</t>
  </si>
  <si>
    <t>経済や産業活動を把握するうえで、その波及効果を分析することが必要となる場面がありますが経済波及効果分析の主な手法の一つは、産業連関表を活用した分析です。</t>
  </si>
  <si>
    <t>本分析ツールは、平成２７年沖縄産業連関表を用いて作成した簡易的なものであり観光客が県内で開催されるイベントで需要が発生することが明らかな場合にご活用いただけます。</t>
  </si>
  <si>
    <t>経済波及効果分析ツールの利用について</t>
    <rPh sb="0" eb="6">
      <t>ケイザイハキュウコウカ</t>
    </rPh>
    <rPh sb="6" eb="8">
      <t>ブンセキ</t>
    </rPh>
    <rPh sb="12" eb="14">
      <t>リヨウ</t>
    </rPh>
    <phoneticPr fontId="11"/>
  </si>
  <si>
    <t>このうち、GDPに相当する生産活動によって</t>
    <rPh sb="9" eb="11">
      <t>ソウトウ</t>
    </rPh>
    <rPh sb="13" eb="15">
      <t>セイサン</t>
    </rPh>
    <rPh sb="15" eb="17">
      <t>カツドウ</t>
    </rPh>
    <phoneticPr fontId="27"/>
  </si>
  <si>
    <t>新たに付加された粗付加価値の誘発額は、</t>
    <rPh sb="16" eb="17">
      <t>ガク</t>
    </rPh>
    <phoneticPr fontId="11"/>
  </si>
  <si>
    <t>観光客来場者数</t>
    <rPh sb="0" eb="3">
      <t>カンコウキャク</t>
    </rPh>
    <rPh sb="3" eb="7">
      <t>ライジョウシャスウ</t>
    </rPh>
    <phoneticPr fontId="11"/>
  </si>
  <si>
    <t>自給率</t>
    <rPh sb="0" eb="3">
      <t>ジキュウリツ</t>
    </rPh>
    <phoneticPr fontId="11"/>
  </si>
  <si>
    <t>直接効果</t>
    <rPh sb="0" eb="4">
      <t>チョクセツコウカ</t>
    </rPh>
    <phoneticPr fontId="11"/>
  </si>
  <si>
    <t>１次間接効果</t>
    <rPh sb="1" eb="2">
      <t>ジ</t>
    </rPh>
    <rPh sb="2" eb="6">
      <t>カンセツコウカ</t>
    </rPh>
    <phoneticPr fontId="11"/>
  </si>
  <si>
    <t>逆行列係数</t>
    <rPh sb="0" eb="3">
      <t>ギャクギョウレツ</t>
    </rPh>
    <rPh sb="3" eb="5">
      <t>ケイスウ</t>
    </rPh>
    <phoneticPr fontId="11"/>
  </si>
  <si>
    <t>フロー図</t>
    <rPh sb="3" eb="4">
      <t>ズ</t>
    </rPh>
    <phoneticPr fontId="11"/>
  </si>
  <si>
    <t>２次波及効果</t>
    <rPh sb="1" eb="2">
      <t>ジ</t>
    </rPh>
    <rPh sb="2" eb="6">
      <t>ハキュウコウカ</t>
    </rPh>
    <phoneticPr fontId="11"/>
  </si>
  <si>
    <t>平均消費性向</t>
    <rPh sb="0" eb="2">
      <t>ヘイキン</t>
    </rPh>
    <rPh sb="2" eb="4">
      <t>ショウヒ</t>
    </rPh>
    <rPh sb="4" eb="6">
      <t>セイコウ</t>
    </rPh>
    <phoneticPr fontId="11"/>
  </si>
  <si>
    <t>家計消費支出誘発額</t>
    <rPh sb="0" eb="2">
      <t>カケイ</t>
    </rPh>
    <rPh sb="2" eb="4">
      <t>ショウヒ</t>
    </rPh>
    <rPh sb="4" eb="6">
      <t>シシュツ</t>
    </rPh>
    <rPh sb="6" eb="8">
      <t>ユウハツ</t>
    </rPh>
    <rPh sb="8" eb="9">
      <t>ガク</t>
    </rPh>
    <phoneticPr fontId="11"/>
  </si>
  <si>
    <t>２次間接効果</t>
    <rPh sb="1" eb="2">
      <t>ジ</t>
    </rPh>
    <rPh sb="2" eb="6">
      <t>カンセツコウカ</t>
    </rPh>
    <phoneticPr fontId="11"/>
  </si>
  <si>
    <t>雇用者所得誘発額</t>
  </si>
  <si>
    <t>経済効果（生産誘発額）</t>
    <phoneticPr fontId="11"/>
  </si>
  <si>
    <t>粗付加価値誘発額</t>
    <phoneticPr fontId="11"/>
  </si>
  <si>
    <t>最終需要額</t>
    <rPh sb="0" eb="2">
      <t>サイシュウ</t>
    </rPh>
    <rPh sb="2" eb="4">
      <t>ジュヨウ</t>
    </rPh>
    <rPh sb="4" eb="5">
      <t>ガク</t>
    </rPh>
    <phoneticPr fontId="11"/>
  </si>
  <si>
    <t>雇用者所得比率</t>
    <rPh sb="0" eb="3">
      <t>コヨウシャ</t>
    </rPh>
    <rPh sb="3" eb="5">
      <t>ショトク</t>
    </rPh>
    <rPh sb="5" eb="7">
      <t>ヒリツ</t>
    </rPh>
    <phoneticPr fontId="11"/>
  </si>
  <si>
    <t>粗付加価値比率</t>
    <rPh sb="0" eb="1">
      <t>アラ</t>
    </rPh>
    <rPh sb="1" eb="3">
      <t>フカ</t>
    </rPh>
    <rPh sb="3" eb="5">
      <t>カチ</t>
    </rPh>
    <rPh sb="5" eb="7">
      <t>ヒリツ</t>
    </rPh>
    <phoneticPr fontId="11"/>
  </si>
  <si>
    <t>直接効果粗付加価値</t>
    <rPh sb="0" eb="2">
      <t>チョクセツ</t>
    </rPh>
    <rPh sb="2" eb="4">
      <t>コウカ</t>
    </rPh>
    <rPh sb="4" eb="5">
      <t>ソ</t>
    </rPh>
    <rPh sb="5" eb="9">
      <t>フカカチ</t>
    </rPh>
    <phoneticPr fontId="11"/>
  </si>
  <si>
    <t>雇用者所得</t>
    <rPh sb="0" eb="3">
      <t>コヨウシャ</t>
    </rPh>
    <rPh sb="3" eb="5">
      <t>ショトク</t>
    </rPh>
    <phoneticPr fontId="11"/>
  </si>
  <si>
    <t>粗付加価値誘発額</t>
    <rPh sb="0" eb="1">
      <t>アラ</t>
    </rPh>
    <rPh sb="1" eb="3">
      <t>フカ</t>
    </rPh>
    <rPh sb="3" eb="5">
      <t>カチ</t>
    </rPh>
    <rPh sb="5" eb="7">
      <t>ユウハツ</t>
    </rPh>
    <rPh sb="7" eb="8">
      <t>ガク</t>
    </rPh>
    <phoneticPr fontId="11"/>
  </si>
  <si>
    <t>1次雇用者所得</t>
    <rPh sb="1" eb="2">
      <t>ジ</t>
    </rPh>
    <rPh sb="2" eb="7">
      <t>コヨウシャショトク</t>
    </rPh>
    <phoneticPr fontId="11"/>
  </si>
  <si>
    <t>雇用者所得の合計</t>
    <rPh sb="0" eb="3">
      <t>コヨウシャ</t>
    </rPh>
    <rPh sb="3" eb="5">
      <t>ショトク</t>
    </rPh>
    <rPh sb="6" eb="8">
      <t>ゴウケイ</t>
    </rPh>
    <phoneticPr fontId="11"/>
  </si>
  <si>
    <t>　　直接効果の雇用者所得</t>
    <rPh sb="2" eb="6">
      <t>チョクセツコウカ</t>
    </rPh>
    <rPh sb="7" eb="10">
      <t>コヨウシャ</t>
    </rPh>
    <rPh sb="10" eb="12">
      <t>ショトク</t>
    </rPh>
    <phoneticPr fontId="11"/>
  </si>
  <si>
    <t>　　１次波及効果の雇用者所得</t>
    <rPh sb="3" eb="4">
      <t>ジ</t>
    </rPh>
    <rPh sb="4" eb="8">
      <t>ハキュウコウカ</t>
    </rPh>
    <rPh sb="9" eb="12">
      <t>コヨウシャ</t>
    </rPh>
    <rPh sb="12" eb="14">
      <t>ショトク</t>
    </rPh>
    <phoneticPr fontId="11"/>
  </si>
  <si>
    <t>２次粗付加価値誘発額</t>
    <rPh sb="1" eb="2">
      <t>ジ</t>
    </rPh>
    <rPh sb="2" eb="3">
      <t>ソ</t>
    </rPh>
    <rPh sb="3" eb="5">
      <t>フカ</t>
    </rPh>
    <rPh sb="5" eb="7">
      <t>カチ</t>
    </rPh>
    <rPh sb="7" eb="10">
      <t>ユウハツガク</t>
    </rPh>
    <phoneticPr fontId="11"/>
  </si>
  <si>
    <t>２次雇用者所得</t>
    <rPh sb="1" eb="2">
      <t>ジ</t>
    </rPh>
    <rPh sb="2" eb="5">
      <t>コヨウシャ</t>
    </rPh>
    <rPh sb="5" eb="7">
      <t>ショトク</t>
    </rPh>
    <phoneticPr fontId="11"/>
  </si>
  <si>
    <t>消費誘発</t>
    <rPh sb="0" eb="2">
      <t>ショウヒ</t>
    </rPh>
    <rPh sb="2" eb="4">
      <t>ユウハツ</t>
    </rPh>
    <phoneticPr fontId="11"/>
  </si>
  <si>
    <t>域内消費誘発</t>
    <rPh sb="0" eb="2">
      <t>イキナイ</t>
    </rPh>
    <rPh sb="2" eb="4">
      <t>ショウヒ</t>
    </rPh>
    <rPh sb="4" eb="6">
      <t>ユウハツ</t>
    </rPh>
    <phoneticPr fontId="11"/>
  </si>
  <si>
    <t>域内消費誘発？</t>
    <rPh sb="0" eb="2">
      <t>イキナイ</t>
    </rPh>
    <rPh sb="2" eb="4">
      <t>ショウヒ</t>
    </rPh>
    <rPh sb="4" eb="6">
      <t>ユウハツ</t>
    </rPh>
    <phoneticPr fontId="11"/>
  </si>
  <si>
    <t>宿泊数別観光客数</t>
    <rPh sb="0" eb="3">
      <t>シュクハクスウ</t>
    </rPh>
    <rPh sb="3" eb="4">
      <t>ベツ</t>
    </rPh>
    <rPh sb="4" eb="8">
      <t>カンコウキャクスウ</t>
    </rPh>
    <phoneticPr fontId="11"/>
  </si>
  <si>
    <t>×観光客消費単価（宿泊数別）</t>
    <rPh sb="1" eb="3">
      <t>カンコウ</t>
    </rPh>
    <rPh sb="3" eb="4">
      <t>キャク</t>
    </rPh>
    <rPh sb="4" eb="6">
      <t>ショウヒ</t>
    </rPh>
    <rPh sb="6" eb="8">
      <t>タンカ</t>
    </rPh>
    <rPh sb="9" eb="12">
      <t>シュクハクスウ</t>
    </rPh>
    <rPh sb="12" eb="13">
      <t>ベツ</t>
    </rPh>
    <phoneticPr fontId="11"/>
  </si>
  <si>
    <t>（円）</t>
    <rPh sb="1" eb="2">
      <t>エン</t>
    </rPh>
    <phoneticPr fontId="11"/>
  </si>
  <si>
    <t>直接効果の生産波及額</t>
    <rPh sb="0" eb="4">
      <t>チョクセツコウカ</t>
    </rPh>
    <rPh sb="5" eb="7">
      <t>セイサン</t>
    </rPh>
    <rPh sb="7" eb="10">
      <t>ハキュウガク</t>
    </rPh>
    <phoneticPr fontId="11"/>
  </si>
  <si>
    <t>B</t>
    <phoneticPr fontId="11"/>
  </si>
  <si>
    <t>A</t>
    <phoneticPr fontId="11"/>
  </si>
  <si>
    <t>E</t>
    <phoneticPr fontId="11"/>
  </si>
  <si>
    <t>F</t>
    <phoneticPr fontId="11"/>
  </si>
  <si>
    <t>N</t>
    <phoneticPr fontId="11"/>
  </si>
  <si>
    <t>O</t>
    <phoneticPr fontId="11"/>
  </si>
  <si>
    <t>R</t>
    <phoneticPr fontId="11"/>
  </si>
  <si>
    <t>S</t>
    <phoneticPr fontId="11"/>
  </si>
  <si>
    <t>Q</t>
    <phoneticPr fontId="11"/>
  </si>
  <si>
    <t>T</t>
    <phoneticPr fontId="11"/>
  </si>
  <si>
    <t>D</t>
    <phoneticPr fontId="11"/>
  </si>
  <si>
    <t>G</t>
    <phoneticPr fontId="11"/>
  </si>
  <si>
    <t>U</t>
    <phoneticPr fontId="11"/>
  </si>
  <si>
    <t>V</t>
    <phoneticPr fontId="11"/>
  </si>
  <si>
    <t>H？</t>
    <phoneticPr fontId="11"/>
  </si>
  <si>
    <t>J</t>
    <phoneticPr fontId="11"/>
  </si>
  <si>
    <t>K</t>
    <phoneticPr fontId="11"/>
  </si>
  <si>
    <t>J*逆行列係数</t>
    <rPh sb="2" eb="7">
      <t>ギャクギョウレツケイスウ</t>
    </rPh>
    <phoneticPr fontId="11"/>
  </si>
  <si>
    <t>1次生産誘発</t>
    <rPh sb="1" eb="2">
      <t>ジ</t>
    </rPh>
    <rPh sb="2" eb="4">
      <t>セイサン</t>
    </rPh>
    <rPh sb="4" eb="6">
      <t>ユウハツ</t>
    </rPh>
    <phoneticPr fontId="11"/>
  </si>
  <si>
    <t>C域内直接効果</t>
    <rPh sb="1" eb="3">
      <t>イキナイ</t>
    </rPh>
    <rPh sb="3" eb="7">
      <t>チョクセツコウカ</t>
    </rPh>
    <phoneticPr fontId="11"/>
  </si>
  <si>
    <t>逆行列係数</t>
    <rPh sb="0" eb="5">
      <t>ギャクギョウレツケイスウ</t>
    </rPh>
    <phoneticPr fontId="11"/>
  </si>
  <si>
    <t>直接効果の生産波及額ー直接効果</t>
    <rPh sb="0" eb="4">
      <t>チョクセツコウカ</t>
    </rPh>
    <rPh sb="5" eb="7">
      <t>セイサン</t>
    </rPh>
    <rPh sb="7" eb="10">
      <t>ハキュウガク</t>
    </rPh>
    <phoneticPr fontId="11"/>
  </si>
  <si>
    <t>×自給率</t>
    <rPh sb="1" eb="4">
      <t>ジキュウリツ</t>
    </rPh>
    <phoneticPr fontId="11"/>
  </si>
  <si>
    <t>（単位：百万円）</t>
    <rPh sb="1" eb="3">
      <t>タンイ</t>
    </rPh>
    <rPh sb="4" eb="5">
      <t>ヒャク</t>
    </rPh>
    <rPh sb="5" eb="7">
      <t>マンエン</t>
    </rPh>
    <phoneticPr fontId="11"/>
  </si>
  <si>
    <t>・新規需要の発生する産業部門に応じて沖縄県産業連関表による自給率（新規需要のうち県内の生産で賄われる割合）が適用されます。</t>
    <rPh sb="40" eb="42">
      <t>ケンナイ</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</si>
</sst>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_ * #,##0_ ;_ * \-#,##0_ ;_ * &quot;-&quot;??_ ;_ @_ "/>
    <numFmt numFmtId="177" formatCode="0.00_ "/>
    <numFmt numFmtId="178" formatCode="0.000_ "/>
    <numFmt numFmtId="179" formatCode="0.00_);[Red]\(0.00\)"/>
    <numFmt numFmtId="180" formatCode="0.000_);[Red]\(0.000\)"/>
    <numFmt numFmtId="181" formatCode="#,##0.0000;[Red]\-#,##0.0000"/>
    <numFmt numFmtId="182" formatCode="#,##0.000;[Red]\-#,##0.000"/>
    <numFmt numFmtId="183" formatCode="0.000"/>
    <numFmt numFmtId="184" formatCode="#,##0_);[Red]\(#,##0\)"/>
    <numFmt numFmtId="185" formatCode="#,##0_ "/>
    <numFmt numFmtId="186" formatCode="0.0000"/>
    <numFmt numFmtId="187" formatCode="_ * #,##0.00_ ;_ * \-#,##0.00_ ;_ * &quot;-&quot;??.00_ ;_ @_ "/>
    <numFmt numFmtId="188" formatCode="0.00000_ "/>
    <numFmt numFmtId="189" formatCode="_ * #,##0.0_ ;_ * \-#,##0.0_ ;_ * &quot;-&quot;??.0_ ;_ @_ "/>
    <numFmt numFmtId="190" formatCode="0.0%"/>
    <numFmt numFmtId="191" formatCode="#,##0.0;[Red]\-#,##0.0"/>
  </numFmts>
  <fonts count="45">
    <font>
      <sz val="11"/>
      <color theme="1"/>
      <name val="Yu Gothic"/>
      <charset val="134"/>
      <scheme val="minor"/>
    </font>
    <font>
      <sz val="11"/>
      <color theme="1"/>
      <name val="Yu Gothic"/>
      <family val="2"/>
      <charset val="128"/>
      <scheme val="minor"/>
    </font>
    <font>
      <sz val="11"/>
      <color theme="1"/>
      <name val="Yu Gothic"/>
      <charset val="128"/>
      <scheme val="minor"/>
    </font>
    <font>
      <sz val="11"/>
      <name val="ＭＳ Ｐゴシック"/>
      <family val="3"/>
      <charset val="128"/>
    </font>
    <font>
      <b/>
      <sz val="14"/>
      <name val="ＭＳ Ｐゴシック"/>
      <family val="3"/>
      <charset val="128"/>
    </font>
    <font>
      <sz val="12"/>
      <name val="ＭＳ Ｐゴシック"/>
      <family val="3"/>
      <charset val="128"/>
    </font>
    <font>
      <b/>
      <sz val="12"/>
      <name val="ＭＳ Ｐゴシック"/>
      <family val="3"/>
      <charset val="128"/>
    </font>
    <font>
      <sz val="10"/>
      <color rgb="FF0000FF"/>
      <name val="ＭＳ Ｐゴシック"/>
      <family val="3"/>
      <charset val="128"/>
    </font>
    <font>
      <sz val="8"/>
      <name val="ＭＳ Ｐゴシック"/>
      <family val="3"/>
      <charset val="128"/>
    </font>
    <font>
      <sz val="10"/>
      <name val="ＭＳ Ｐゴシック"/>
      <family val="3"/>
      <charset val="128"/>
    </font>
    <font>
      <sz val="11"/>
      <color theme="1"/>
      <name val="Yu Gothic"/>
      <charset val="134"/>
      <scheme val="minor"/>
    </font>
    <font>
      <sz val="6"/>
      <name val="Yu Gothic"/>
      <family val="3"/>
      <charset val="128"/>
      <scheme val="minor"/>
    </font>
    <font>
      <sz val="11"/>
      <color theme="1"/>
      <name val="Yu Gothic"/>
      <family val="3"/>
      <charset val="128"/>
      <scheme val="minor"/>
    </font>
    <font>
      <sz val="11"/>
      <color theme="1"/>
      <name val="ＭＳ Ｐゴシック"/>
      <family val="3"/>
      <charset val="128"/>
    </font>
    <font>
      <sz val="11"/>
      <color theme="1"/>
      <name val="BIZ UDPゴシック"/>
      <family val="3"/>
      <charset val="128"/>
    </font>
    <font>
      <b/>
      <sz val="11"/>
      <color theme="1"/>
      <name val="BIZ UDPゴシック"/>
      <family val="3"/>
      <charset val="128"/>
    </font>
    <font>
      <sz val="12"/>
      <name val="BIZ UDPゴシック"/>
      <family val="3"/>
      <charset val="128"/>
    </font>
    <font>
      <sz val="10"/>
      <color rgb="FF0000FF"/>
      <name val="BIZ UDPゴシック"/>
      <family val="3"/>
      <charset val="128"/>
    </font>
    <font>
      <sz val="10"/>
      <name val="BIZ UDPゴシック"/>
      <family val="3"/>
      <charset val="128"/>
    </font>
    <font>
      <sz val="11"/>
      <color rgb="FFFF0000"/>
      <name val="BIZ UDPゴシック"/>
      <family val="3"/>
      <charset val="128"/>
    </font>
    <font>
      <b/>
      <sz val="12"/>
      <color indexed="81"/>
      <name val="BIZ UDPゴシック"/>
      <family val="3"/>
      <charset val="128"/>
    </font>
    <font>
      <b/>
      <sz val="11"/>
      <color theme="0"/>
      <name val="BIZ UDPゴシック"/>
      <family val="3"/>
      <charset val="128"/>
    </font>
    <font>
      <sz val="11"/>
      <color theme="0"/>
      <name val="BIZ UDPゴシック"/>
      <family val="3"/>
      <charset val="128"/>
    </font>
    <font>
      <b/>
      <sz val="11"/>
      <name val="BIZ UDPゴシック"/>
      <family val="3"/>
      <charset val="128"/>
    </font>
    <font>
      <sz val="20"/>
      <color rgb="FF3333FF"/>
      <name val="メイリオ"/>
      <family val="3"/>
      <charset val="128"/>
    </font>
    <font>
      <b/>
      <sz val="18"/>
      <color theme="3"/>
      <name val="Yu Gothic Light"/>
      <family val="2"/>
      <charset val="128"/>
      <scheme val="major"/>
    </font>
    <font>
      <sz val="11"/>
      <color theme="1"/>
      <name val="メイリオ"/>
      <family val="3"/>
      <charset val="128"/>
    </font>
    <font>
      <sz val="6"/>
      <name val="Yu Gothic"/>
      <family val="2"/>
      <charset val="128"/>
      <scheme val="minor"/>
    </font>
    <font>
      <b/>
      <sz val="16"/>
      <color rgb="FF3333FF"/>
      <name val="メイリオ"/>
      <family val="3"/>
      <charset val="128"/>
    </font>
    <font>
      <b/>
      <sz val="11"/>
      <color rgb="FF3333FF"/>
      <name val="メイリオ"/>
      <family val="3"/>
      <charset val="128"/>
    </font>
    <font>
      <sz val="10"/>
      <color theme="1"/>
      <name val="BIZ UDPゴシック"/>
      <family val="3"/>
      <charset val="128"/>
    </font>
    <font>
      <b/>
      <sz val="9"/>
      <color theme="0"/>
      <name val="BIZ UDPゴシック"/>
      <family val="3"/>
      <charset val="128"/>
    </font>
    <font>
      <b/>
      <sz val="14"/>
      <color theme="1"/>
      <name val="BIZ UDPゴシック"/>
      <family val="3"/>
      <charset val="128"/>
    </font>
    <font>
      <sz val="11"/>
      <name val="BIZ UDPゴシック"/>
      <family val="3"/>
      <charset val="128"/>
    </font>
    <font>
      <u/>
      <sz val="11"/>
      <color theme="10"/>
      <name val="Yu Gothic"/>
      <charset val="134"/>
      <scheme val="minor"/>
    </font>
    <font>
      <b/>
      <u/>
      <sz val="16"/>
      <color theme="10"/>
      <name val="BIZ UDPゴシック"/>
      <family val="3"/>
      <charset val="128"/>
    </font>
    <font>
      <b/>
      <sz val="18"/>
      <color theme="1"/>
      <name val="BIZ UDPゴシック"/>
      <family val="3"/>
      <charset val="128"/>
    </font>
    <font>
      <sz val="18"/>
      <color indexed="81"/>
      <name val="BIZ UDPゴシック"/>
      <family val="3"/>
      <charset val="128"/>
    </font>
    <font>
      <b/>
      <sz val="18"/>
      <color indexed="81"/>
      <name val="BIZ UDPゴシック"/>
      <family val="3"/>
      <charset val="128"/>
    </font>
    <font>
      <sz val="10.5"/>
      <color theme="1"/>
      <name val="BIZ UDPゴシック"/>
      <family val="3"/>
      <charset val="128"/>
    </font>
    <font>
      <b/>
      <sz val="12"/>
      <color theme="1"/>
      <name val="BIZ UDPゴシック"/>
      <family val="3"/>
      <charset val="128"/>
    </font>
    <font>
      <sz val="10"/>
      <color rgb="FFFF0000"/>
      <name val="BIZ UDPゴシック"/>
      <family val="3"/>
      <charset val="128"/>
    </font>
    <font>
      <sz val="9"/>
      <color theme="1"/>
      <name val="BIZ UDPゴシック"/>
      <family val="3"/>
      <charset val="128"/>
    </font>
    <font>
      <b/>
      <sz val="22"/>
      <color theme="1"/>
      <name val="BIZ UDPゴシック"/>
      <family val="3"/>
      <charset val="128"/>
    </font>
    <font>
      <sz val="8"/>
      <color theme="1"/>
      <name val="BIZ UDPゴシック"/>
      <family val="3"/>
      <charset val="128"/>
    </font>
  </fonts>
  <fills count="19">
    <fill>
      <patternFill patternType="none"/>
    </fill>
    <fill>
      <patternFill patternType="gray125"/>
    </fill>
    <fill>
      <patternFill patternType="solid">
        <fgColor theme="5" tint="0.79995117038483843"/>
        <bgColor indexed="64"/>
      </patternFill>
    </fill>
    <fill>
      <patternFill patternType="solid">
        <fgColor rgb="FFFFFF00"/>
        <bgColor indexed="64"/>
      </patternFill>
    </fill>
    <fill>
      <patternFill patternType="solid">
        <fgColor indexed="41"/>
        <bgColor indexed="64"/>
      </patternFill>
    </fill>
    <fill>
      <patternFill patternType="solid">
        <fgColor theme="4" tint="0.79998168889431442"/>
        <bgColor indexed="64"/>
      </patternFill>
    </fill>
    <fill>
      <patternFill patternType="solid">
        <fgColor theme="9" tint="0.79995117038483843"/>
        <bgColor indexed="64"/>
      </patternFill>
    </fill>
    <fill>
      <patternFill patternType="solid">
        <fgColor theme="7" tint="0.79995117038483843"/>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theme="0" tint="-0.499984740745262"/>
        <bgColor indexed="64"/>
      </patternFill>
    </fill>
    <fill>
      <patternFill patternType="solid">
        <fgColor theme="9" tint="0.79992065187536243"/>
        <bgColor indexed="64"/>
      </patternFill>
    </fill>
    <fill>
      <patternFill patternType="solid">
        <fgColor rgb="FF28A7CA"/>
        <bgColor indexed="64"/>
      </patternFill>
    </fill>
    <fill>
      <patternFill patternType="solid">
        <fgColor theme="7" tint="0.79998168889431442"/>
        <bgColor indexed="64"/>
      </patternFill>
    </fill>
    <fill>
      <patternFill patternType="solid">
        <fgColor theme="1" tint="0.249977111117893"/>
        <bgColor indexed="64"/>
      </patternFill>
    </fill>
    <fill>
      <patternFill patternType="solid">
        <fgColor theme="1"/>
        <bgColor indexed="64"/>
      </patternFill>
    </fill>
    <fill>
      <patternFill patternType="solid">
        <fgColor theme="9" tint="0.79998168889431442"/>
        <bgColor indexed="64"/>
      </patternFill>
    </fill>
    <fill>
      <patternFill patternType="solid">
        <fgColor rgb="FFDAD7FD"/>
        <bgColor indexed="64"/>
      </patternFill>
    </fill>
    <fill>
      <patternFill patternType="solid">
        <fgColor theme="0" tint="-0.14999847407452621"/>
        <bgColor indexed="64"/>
      </patternFill>
    </fill>
  </fills>
  <borders count="7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auto="1"/>
      </left>
      <right/>
      <top style="medium">
        <color auto="1"/>
      </top>
      <bottom style="medium">
        <color auto="1"/>
      </bottom>
      <diagonal/>
    </border>
    <border>
      <left style="thin">
        <color auto="1"/>
      </left>
      <right style="thin">
        <color auto="1"/>
      </right>
      <top style="medium">
        <color auto="1"/>
      </top>
      <bottom style="medium">
        <color auto="1"/>
      </bottom>
      <diagonal/>
    </border>
    <border>
      <left/>
      <right style="medium">
        <color auto="1"/>
      </right>
      <top style="medium">
        <color auto="1"/>
      </top>
      <bottom style="medium">
        <color auto="1"/>
      </bottom>
      <diagonal/>
    </border>
    <border>
      <left style="thin">
        <color auto="1"/>
      </left>
      <right/>
      <top/>
      <bottom/>
      <diagonal/>
    </border>
    <border>
      <left style="thin">
        <color auto="1"/>
      </left>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top/>
      <bottom style="hair">
        <color auto="1"/>
      </bottom>
      <diagonal/>
    </border>
    <border>
      <left style="thin">
        <color auto="1"/>
      </left>
      <right style="thin">
        <color auto="1"/>
      </right>
      <top/>
      <bottom style="hair">
        <color auto="1"/>
      </bottom>
      <diagonal/>
    </border>
    <border>
      <left style="thin">
        <color auto="1"/>
      </left>
      <right style="thin">
        <color auto="1"/>
      </right>
      <top style="hair">
        <color auto="1"/>
      </top>
      <bottom/>
      <diagonal/>
    </border>
    <border>
      <left style="thin">
        <color auto="1"/>
      </left>
      <right/>
      <top/>
      <bottom style="thin">
        <color auto="1"/>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diagonalUp="1">
      <left style="thin">
        <color auto="1"/>
      </left>
      <right style="thin">
        <color auto="1"/>
      </right>
      <top style="thin">
        <color auto="1"/>
      </top>
      <bottom/>
      <diagonal style="thin">
        <color auto="1"/>
      </diagonal>
    </border>
    <border>
      <left style="medium">
        <color auto="1"/>
      </left>
      <right style="medium">
        <color auto="1"/>
      </right>
      <top style="thin">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indexed="64"/>
      </left>
      <right style="medium">
        <color indexed="64"/>
      </right>
      <top style="medium">
        <color indexed="64"/>
      </top>
      <bottom/>
      <diagonal/>
    </border>
    <border>
      <left style="thin">
        <color auto="1"/>
      </left>
      <right style="thin">
        <color auto="1"/>
      </right>
      <top/>
      <bottom style="medium">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right style="medium">
        <color auto="1"/>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auto="1"/>
      </left>
      <right style="medium">
        <color indexed="64"/>
      </right>
      <top/>
      <bottom style="medium">
        <color indexed="64"/>
      </bottom>
      <diagonal/>
    </border>
    <border>
      <left style="thin">
        <color auto="1"/>
      </left>
      <right style="medium">
        <color indexed="64"/>
      </right>
      <top style="thin">
        <color indexed="64"/>
      </top>
      <bottom style="double">
        <color indexed="64"/>
      </bottom>
      <diagonal/>
    </border>
    <border>
      <left style="thin">
        <color indexed="64"/>
      </left>
      <right/>
      <top style="medium">
        <color indexed="64"/>
      </top>
      <bottom/>
      <diagonal/>
    </border>
    <border>
      <left style="thick">
        <color theme="0"/>
      </left>
      <right style="thick">
        <color theme="0"/>
      </right>
      <top style="thick">
        <color theme="0"/>
      </top>
      <bottom style="thick">
        <color theme="0"/>
      </bottom>
      <diagonal/>
    </border>
    <border>
      <left/>
      <right/>
      <top style="thin">
        <color indexed="64"/>
      </top>
      <bottom style="double">
        <color indexed="64"/>
      </bottom>
      <diagonal/>
    </border>
    <border>
      <left style="medium">
        <color indexed="64"/>
      </left>
      <right/>
      <top style="medium">
        <color indexed="64"/>
      </top>
      <bottom style="thin">
        <color indexed="64"/>
      </bottom>
      <diagonal/>
    </border>
    <border>
      <left style="medium">
        <color indexed="64"/>
      </left>
      <right/>
      <top style="thin">
        <color auto="1"/>
      </top>
      <bottom style="thin">
        <color indexed="64"/>
      </bottom>
      <diagonal/>
    </border>
    <border>
      <left style="medium">
        <color indexed="64"/>
      </left>
      <right/>
      <top style="thin">
        <color indexed="64"/>
      </top>
      <bottom style="double">
        <color indexed="64"/>
      </bottom>
      <diagonal/>
    </border>
    <border>
      <left/>
      <right/>
      <top style="double">
        <color indexed="64"/>
      </top>
      <bottom style="medium">
        <color indexed="64"/>
      </bottom>
      <diagonal/>
    </border>
    <border>
      <left style="medium">
        <color indexed="64"/>
      </left>
      <right/>
      <top/>
      <bottom style="thin">
        <color auto="1"/>
      </bottom>
      <diagonal/>
    </border>
    <border>
      <left/>
      <right style="thin">
        <color indexed="64"/>
      </right>
      <top/>
      <bottom style="medium">
        <color indexed="64"/>
      </bottom>
      <diagonal/>
    </border>
    <border>
      <left style="thin">
        <color auto="1"/>
      </left>
      <right/>
      <top/>
      <bottom style="medium">
        <color indexed="64"/>
      </bottom>
      <diagonal/>
    </border>
    <border>
      <left style="medium">
        <color indexed="64"/>
      </left>
      <right/>
      <top style="thin">
        <color auto="1"/>
      </top>
      <bottom/>
      <diagonal/>
    </border>
    <border>
      <left/>
      <right style="medium">
        <color indexed="64"/>
      </right>
      <top/>
      <bottom style="thin">
        <color indexed="64"/>
      </bottom>
      <diagonal/>
    </border>
    <border>
      <left style="thin">
        <color auto="1"/>
      </left>
      <right style="thin">
        <color auto="1"/>
      </right>
      <top style="thin">
        <color auto="1"/>
      </top>
      <bottom style="double">
        <color indexed="64"/>
      </bottom>
      <diagonal/>
    </border>
    <border>
      <left style="thin">
        <color indexed="64"/>
      </left>
      <right/>
      <top style="thin">
        <color auto="1"/>
      </top>
      <bottom style="double">
        <color indexed="64"/>
      </bottom>
      <diagonal/>
    </border>
    <border>
      <left/>
      <right style="thin">
        <color indexed="64"/>
      </right>
      <top style="thin">
        <color auto="1"/>
      </top>
      <bottom style="double">
        <color indexed="64"/>
      </bottom>
      <diagonal/>
    </border>
    <border>
      <left/>
      <right style="medium">
        <color indexed="64"/>
      </right>
      <top style="thin">
        <color auto="1"/>
      </top>
      <bottom style="double">
        <color indexed="64"/>
      </bottom>
      <diagonal/>
    </border>
    <border>
      <left style="thin">
        <color auto="1"/>
      </left>
      <right style="medium">
        <color indexed="64"/>
      </right>
      <top/>
      <bottom style="thin">
        <color auto="1"/>
      </bottom>
      <diagonal/>
    </border>
    <border>
      <left/>
      <right style="thin">
        <color indexed="64"/>
      </right>
      <top style="medium">
        <color indexed="64"/>
      </top>
      <bottom style="thin">
        <color indexed="64"/>
      </bottom>
      <diagonal/>
    </border>
    <border>
      <left style="thin">
        <color indexed="64"/>
      </left>
      <right style="medium">
        <color auto="1"/>
      </right>
      <top style="medium">
        <color auto="1"/>
      </top>
      <bottom style="medium">
        <color auto="1"/>
      </bottom>
      <diagonal/>
    </border>
  </borders>
  <cellStyleXfs count="14">
    <xf numFmtId="0" fontId="0" fillId="0" borderId="0"/>
    <xf numFmtId="38" fontId="10" fillId="0" borderId="0" applyFont="0" applyFill="0" applyBorder="0" applyAlignment="0" applyProtection="0">
      <alignment vertical="center"/>
    </xf>
    <xf numFmtId="0" fontId="3" fillId="0" borderId="0">
      <alignment vertical="center"/>
    </xf>
    <xf numFmtId="0" fontId="3" fillId="0" borderId="0"/>
    <xf numFmtId="0" fontId="2" fillId="0" borderId="0">
      <alignment vertical="center"/>
    </xf>
    <xf numFmtId="0" fontId="12" fillId="0" borderId="0">
      <alignment vertical="center"/>
    </xf>
    <xf numFmtId="176" fontId="12" fillId="0" borderId="0" applyFont="0" applyFill="0" applyBorder="0" applyAlignment="0" applyProtection="0">
      <alignment vertical="center"/>
    </xf>
    <xf numFmtId="0" fontId="13" fillId="0" borderId="0">
      <alignment vertical="center"/>
    </xf>
    <xf numFmtId="38" fontId="13" fillId="0" borderId="0" applyFont="0" applyFill="0" applyBorder="0" applyAlignment="0" applyProtection="0">
      <alignment vertical="center"/>
    </xf>
    <xf numFmtId="9" fontId="13" fillId="0" borderId="0" applyFont="0" applyFill="0" applyBorder="0" applyAlignment="0" applyProtection="0">
      <alignment vertical="center"/>
    </xf>
    <xf numFmtId="9" fontId="10" fillId="0" borderId="0" applyFont="0" applyFill="0" applyBorder="0" applyAlignment="0" applyProtection="0">
      <alignment vertical="center"/>
    </xf>
    <xf numFmtId="0" fontId="1" fillId="0" borderId="0">
      <alignment vertical="center"/>
    </xf>
    <xf numFmtId="38" fontId="1" fillId="0" borderId="0" applyFont="0" applyFill="0" applyBorder="0" applyAlignment="0" applyProtection="0">
      <alignment vertical="center"/>
    </xf>
    <xf numFmtId="0" fontId="34" fillId="0" borderId="0" applyNumberFormat="0" applyFill="0" applyBorder="0" applyAlignment="0" applyProtection="0"/>
  </cellStyleXfs>
  <cellXfs count="500">
    <xf numFmtId="0" fontId="0" fillId="0" borderId="0" xfId="0"/>
    <xf numFmtId="0" fontId="3" fillId="0" borderId="0" xfId="3"/>
    <xf numFmtId="0" fontId="5" fillId="0" borderId="3" xfId="3" applyFont="1" applyBorder="1" applyAlignment="1">
      <alignment horizontal="center" vertical="center"/>
    </xf>
    <xf numFmtId="0" fontId="6" fillId="4" borderId="4" xfId="3" applyFont="1" applyFill="1" applyBorder="1" applyAlignment="1">
      <alignment vertical="center" shrinkToFit="1"/>
    </xf>
    <xf numFmtId="9" fontId="7" fillId="4" borderId="5" xfId="3" applyNumberFormat="1" applyFont="1" applyFill="1" applyBorder="1" applyAlignment="1">
      <alignment vertical="center" shrinkToFit="1"/>
    </xf>
    <xf numFmtId="9" fontId="7" fillId="4" borderId="6" xfId="3" applyNumberFormat="1" applyFont="1" applyFill="1" applyBorder="1" applyAlignment="1">
      <alignment vertical="center" shrinkToFit="1"/>
    </xf>
    <xf numFmtId="0" fontId="8" fillId="0" borderId="7" xfId="3" applyFont="1" applyBorder="1" applyAlignment="1">
      <alignment horizontal="left" vertical="center" wrapText="1" indent="1" shrinkToFit="1"/>
    </xf>
    <xf numFmtId="10" fontId="9" fillId="0" borderId="3" xfId="3" applyNumberFormat="1" applyFont="1" applyBorder="1" applyAlignment="1">
      <alignment vertical="center" shrinkToFit="1"/>
    </xf>
    <xf numFmtId="0" fontId="8" fillId="0" borderId="8" xfId="3" applyFont="1" applyBorder="1" applyAlignment="1">
      <alignment horizontal="left" vertical="center" wrapText="1" indent="1" shrinkToFit="1"/>
    </xf>
    <xf numFmtId="10" fontId="9" fillId="0" borderId="9" xfId="3" applyNumberFormat="1" applyFont="1" applyBorder="1" applyAlignment="1">
      <alignment vertical="center" shrinkToFit="1"/>
    </xf>
    <xf numFmtId="0" fontId="8" fillId="0" borderId="10" xfId="3" applyFont="1" applyBorder="1" applyAlignment="1">
      <alignment horizontal="left" vertical="center" wrapText="1" indent="1" shrinkToFit="1"/>
    </xf>
    <xf numFmtId="10" fontId="9" fillId="0" borderId="11" xfId="3" applyNumberFormat="1" applyFont="1" applyBorder="1" applyAlignment="1">
      <alignment vertical="center" shrinkToFit="1"/>
    </xf>
    <xf numFmtId="10" fontId="9" fillId="0" borderId="11" xfId="3" applyNumberFormat="1" applyFont="1" applyBorder="1" applyAlignment="1">
      <alignment horizontal="right" vertical="center" shrinkToFit="1"/>
    </xf>
    <xf numFmtId="0" fontId="8" fillId="0" borderId="13" xfId="3" applyFont="1" applyBorder="1" applyAlignment="1">
      <alignment horizontal="left" vertical="center" wrapText="1" indent="1" shrinkToFit="1"/>
    </xf>
    <xf numFmtId="10" fontId="9" fillId="0" borderId="14" xfId="3" applyNumberFormat="1" applyFont="1" applyBorder="1" applyAlignment="1">
      <alignment vertical="center" shrinkToFit="1"/>
    </xf>
    <xf numFmtId="10" fontId="9" fillId="0" borderId="14" xfId="3" applyNumberFormat="1" applyFont="1" applyBorder="1" applyAlignment="1">
      <alignment horizontal="right" vertical="center" shrinkToFit="1"/>
    </xf>
    <xf numFmtId="0" fontId="9" fillId="0" borderId="0" xfId="3" applyFont="1" applyAlignment="1">
      <alignment vertical="center"/>
    </xf>
    <xf numFmtId="0" fontId="14" fillId="0" borderId="0" xfId="0" applyFont="1" applyAlignment="1">
      <alignment horizontal="left" vertical="center"/>
    </xf>
    <xf numFmtId="0" fontId="14" fillId="0" borderId="0" xfId="0" applyFont="1" applyAlignment="1">
      <alignment vertical="center"/>
    </xf>
    <xf numFmtId="0" fontId="14" fillId="0" borderId="16" xfId="0" applyFont="1" applyBorder="1" applyAlignment="1">
      <alignment horizontal="left" vertical="center"/>
    </xf>
    <xf numFmtId="0" fontId="14" fillId="0" borderId="19" xfId="0" applyFont="1" applyBorder="1" applyAlignment="1">
      <alignment horizontal="left" vertical="center"/>
    </xf>
    <xf numFmtId="9" fontId="17" fillId="4" borderId="40" xfId="3" applyNumberFormat="1" applyFont="1" applyFill="1" applyBorder="1" applyAlignment="1">
      <alignment vertical="center" shrinkToFit="1"/>
    </xf>
    <xf numFmtId="9" fontId="17" fillId="4" borderId="23" xfId="3" applyNumberFormat="1" applyFont="1" applyFill="1" applyBorder="1" applyAlignment="1">
      <alignment vertical="center" shrinkToFit="1"/>
    </xf>
    <xf numFmtId="10" fontId="18" fillId="0" borderId="3" xfId="3" applyNumberFormat="1" applyFont="1" applyBorder="1" applyAlignment="1">
      <alignment vertical="center" shrinkToFit="1"/>
    </xf>
    <xf numFmtId="10" fontId="18" fillId="0" borderId="9" xfId="3" applyNumberFormat="1" applyFont="1" applyBorder="1" applyAlignment="1">
      <alignment vertical="center" shrinkToFit="1"/>
    </xf>
    <xf numFmtId="9" fontId="17" fillId="4" borderId="5" xfId="3" applyNumberFormat="1" applyFont="1" applyFill="1" applyBorder="1" applyAlignment="1">
      <alignment vertical="center" shrinkToFit="1"/>
    </xf>
    <xf numFmtId="9" fontId="17" fillId="4" borderId="6" xfId="3" applyNumberFormat="1" applyFont="1" applyFill="1" applyBorder="1" applyAlignment="1">
      <alignment vertical="center" shrinkToFit="1"/>
    </xf>
    <xf numFmtId="10" fontId="18" fillId="0" borderId="11" xfId="3" applyNumberFormat="1" applyFont="1" applyBorder="1" applyAlignment="1">
      <alignment vertical="center" shrinkToFit="1"/>
    </xf>
    <xf numFmtId="0" fontId="14" fillId="0" borderId="21" xfId="0" applyFont="1" applyBorder="1" applyAlignment="1">
      <alignment horizontal="left" vertical="center"/>
    </xf>
    <xf numFmtId="10" fontId="18" fillId="0" borderId="14" xfId="3" applyNumberFormat="1" applyFont="1" applyBorder="1" applyAlignment="1">
      <alignment vertical="center" shrinkToFit="1"/>
    </xf>
    <xf numFmtId="10" fontId="18" fillId="0" borderId="14" xfId="3" applyNumberFormat="1" applyFont="1" applyBorder="1" applyAlignment="1">
      <alignment horizontal="right" vertical="center" shrinkToFit="1"/>
    </xf>
    <xf numFmtId="38" fontId="14" fillId="0" borderId="0" xfId="1" applyFont="1" applyFill="1" applyAlignment="1">
      <alignment vertical="center"/>
    </xf>
    <xf numFmtId="0" fontId="14" fillId="0" borderId="30" xfId="0" applyFont="1" applyBorder="1" applyAlignment="1">
      <alignment vertical="center"/>
    </xf>
    <xf numFmtId="0" fontId="14" fillId="0" borderId="31" xfId="0" applyFont="1" applyBorder="1" applyAlignment="1">
      <alignment vertical="center"/>
    </xf>
    <xf numFmtId="0" fontId="14" fillId="0" borderId="32" xfId="0" applyFont="1" applyBorder="1" applyAlignment="1">
      <alignment vertical="center"/>
    </xf>
    <xf numFmtId="0" fontId="14" fillId="0" borderId="41" xfId="0" applyFont="1" applyBorder="1" applyAlignment="1">
      <alignment vertical="center"/>
    </xf>
    <xf numFmtId="0" fontId="14" fillId="0" borderId="14" xfId="0" applyFont="1" applyBorder="1" applyAlignment="1">
      <alignment vertical="center"/>
    </xf>
    <xf numFmtId="38" fontId="14" fillId="0" borderId="24" xfId="1" applyFont="1" applyBorder="1" applyAlignment="1">
      <alignment vertical="center"/>
    </xf>
    <xf numFmtId="38" fontId="14" fillId="0" borderId="25" xfId="1" applyFont="1" applyBorder="1" applyAlignment="1">
      <alignment vertical="center"/>
    </xf>
    <xf numFmtId="38" fontId="14" fillId="0" borderId="26" xfId="1" applyFont="1" applyBorder="1" applyAlignment="1">
      <alignment vertical="center"/>
    </xf>
    <xf numFmtId="0" fontId="14" fillId="0" borderId="1" xfId="0" applyFont="1" applyBorder="1" applyAlignment="1">
      <alignment vertical="center"/>
    </xf>
    <xf numFmtId="3" fontId="14" fillId="0" borderId="1" xfId="0" applyNumberFormat="1" applyFont="1" applyBorder="1" applyAlignment="1">
      <alignment vertical="center"/>
    </xf>
    <xf numFmtId="38" fontId="14" fillId="0" borderId="0" xfId="1" applyFont="1" applyAlignment="1">
      <alignment vertical="center"/>
    </xf>
    <xf numFmtId="38" fontId="14" fillId="0" borderId="7" xfId="1" applyFont="1" applyBorder="1" applyAlignment="1">
      <alignment vertical="center"/>
    </xf>
    <xf numFmtId="38" fontId="14" fillId="0" borderId="0" xfId="1" applyFont="1" applyBorder="1" applyAlignment="1">
      <alignment vertical="center"/>
    </xf>
    <xf numFmtId="38" fontId="14" fillId="0" borderId="27" xfId="1" applyFont="1" applyBorder="1" applyAlignment="1">
      <alignment vertical="center"/>
    </xf>
    <xf numFmtId="0" fontId="14" fillId="0" borderId="19" xfId="0" applyFont="1" applyBorder="1" applyAlignment="1">
      <alignment vertical="center"/>
    </xf>
    <xf numFmtId="0" fontId="14" fillId="0" borderId="21" xfId="0" applyFont="1" applyBorder="1" applyAlignment="1">
      <alignment vertical="center"/>
    </xf>
    <xf numFmtId="0" fontId="14" fillId="0" borderId="22" xfId="0" applyFont="1" applyBorder="1" applyAlignment="1">
      <alignment vertical="center"/>
    </xf>
    <xf numFmtId="38" fontId="14" fillId="0" borderId="13" xfId="1" applyFont="1" applyBorder="1" applyAlignment="1">
      <alignment vertical="center"/>
    </xf>
    <xf numFmtId="38" fontId="14" fillId="0" borderId="28" xfId="1" applyFont="1" applyBorder="1" applyAlignment="1">
      <alignment vertical="center"/>
    </xf>
    <xf numFmtId="38" fontId="14" fillId="0" borderId="29" xfId="1" applyFont="1" applyBorder="1" applyAlignment="1">
      <alignment vertical="center"/>
    </xf>
    <xf numFmtId="38" fontId="14" fillId="0" borderId="0" xfId="0" applyNumberFormat="1" applyFont="1" applyAlignment="1">
      <alignment vertical="center"/>
    </xf>
    <xf numFmtId="0" fontId="14" fillId="0" borderId="20" xfId="0" applyFont="1" applyBorder="1" applyAlignment="1">
      <alignment vertical="center"/>
    </xf>
    <xf numFmtId="0" fontId="14" fillId="0" borderId="23" xfId="0" applyFont="1" applyBorder="1" applyAlignment="1">
      <alignment vertical="center"/>
    </xf>
    <xf numFmtId="0" fontId="14" fillId="5" borderId="0" xfId="0" applyFont="1" applyFill="1" applyAlignment="1">
      <alignment vertical="center"/>
    </xf>
    <xf numFmtId="0" fontId="14" fillId="0" borderId="44" xfId="0" applyFont="1" applyBorder="1" applyAlignment="1">
      <alignment vertical="center"/>
    </xf>
    <xf numFmtId="0" fontId="14" fillId="0" borderId="4" xfId="0" applyFont="1" applyBorder="1" applyAlignment="1">
      <alignment vertical="center"/>
    </xf>
    <xf numFmtId="38" fontId="14" fillId="0" borderId="46" xfId="1" applyFont="1" applyBorder="1" applyAlignment="1">
      <alignment vertical="center"/>
    </xf>
    <xf numFmtId="0" fontId="14" fillId="0" borderId="6" xfId="0" applyFont="1" applyBorder="1" applyAlignment="1">
      <alignment vertical="center"/>
    </xf>
    <xf numFmtId="2" fontId="14" fillId="0" borderId="47" xfId="0" applyNumberFormat="1" applyFont="1" applyBorder="1" applyAlignment="1">
      <alignment vertical="center"/>
    </xf>
    <xf numFmtId="2" fontId="14" fillId="0" borderId="42" xfId="0" applyNumberFormat="1" applyFont="1" applyBorder="1" applyAlignment="1">
      <alignment vertical="center"/>
    </xf>
    <xf numFmtId="2" fontId="14" fillId="0" borderId="48" xfId="0" applyNumberFormat="1" applyFont="1" applyBorder="1" applyAlignment="1">
      <alignment vertical="center"/>
    </xf>
    <xf numFmtId="2" fontId="14" fillId="0" borderId="43" xfId="0" applyNumberFormat="1" applyFont="1" applyBorder="1" applyAlignment="1">
      <alignment vertical="center"/>
    </xf>
    <xf numFmtId="2" fontId="14" fillId="0" borderId="49" xfId="0" applyNumberFormat="1" applyFont="1" applyBorder="1" applyAlignment="1">
      <alignment vertical="center"/>
    </xf>
    <xf numFmtId="2" fontId="14" fillId="0" borderId="45" xfId="0" applyNumberFormat="1" applyFont="1" applyBorder="1" applyAlignment="1">
      <alignment vertical="center"/>
    </xf>
    <xf numFmtId="0" fontId="14" fillId="3" borderId="1" xfId="0" applyFont="1" applyFill="1" applyBorder="1" applyAlignment="1">
      <alignment vertical="center"/>
    </xf>
    <xf numFmtId="0" fontId="16" fillId="0" borderId="2" xfId="3" applyFont="1" applyBorder="1" applyAlignment="1">
      <alignment horizontal="center" vertical="center"/>
    </xf>
    <xf numFmtId="0" fontId="16" fillId="0" borderId="14" xfId="3" applyFont="1" applyBorder="1" applyAlignment="1">
      <alignment horizontal="center" vertical="center"/>
    </xf>
    <xf numFmtId="10" fontId="18" fillId="0" borderId="11" xfId="3" applyNumberFormat="1" applyFont="1" applyBorder="1" applyAlignment="1">
      <alignment horizontal="right" vertical="center" shrinkToFit="1"/>
    </xf>
    <xf numFmtId="38" fontId="14" fillId="0" borderId="31" xfId="1" applyFont="1" applyFill="1" applyBorder="1" applyAlignment="1">
      <alignment vertical="center"/>
    </xf>
    <xf numFmtId="0" fontId="14" fillId="0" borderId="53" xfId="0" applyFont="1" applyBorder="1" applyAlignment="1">
      <alignment vertical="center"/>
    </xf>
    <xf numFmtId="0" fontId="14" fillId="0" borderId="0" xfId="0" applyFont="1"/>
    <xf numFmtId="0" fontId="21" fillId="12" borderId="51" xfId="7" applyFont="1" applyFill="1" applyBorder="1">
      <alignment vertical="center"/>
    </xf>
    <xf numFmtId="0" fontId="21" fillId="12" borderId="52" xfId="7" applyFont="1" applyFill="1" applyBorder="1">
      <alignment vertical="center"/>
    </xf>
    <xf numFmtId="0" fontId="21" fillId="12" borderId="31" xfId="7" applyFont="1" applyFill="1" applyBorder="1">
      <alignment vertical="center"/>
    </xf>
    <xf numFmtId="0" fontId="21" fillId="12" borderId="53" xfId="7" applyFont="1" applyFill="1" applyBorder="1">
      <alignment vertical="center"/>
    </xf>
    <xf numFmtId="0" fontId="24" fillId="0" borderId="0" xfId="11" applyFont="1">
      <alignment vertical="center"/>
    </xf>
    <xf numFmtId="0" fontId="26" fillId="0" borderId="0" xfId="11" applyFont="1">
      <alignment vertical="center"/>
    </xf>
    <xf numFmtId="0" fontId="28" fillId="0" borderId="0" xfId="11" applyFont="1">
      <alignment vertical="center"/>
    </xf>
    <xf numFmtId="0" fontId="26" fillId="0" borderId="0" xfId="11" applyFont="1" applyAlignment="1">
      <alignment horizontal="right" vertical="center"/>
    </xf>
    <xf numFmtId="0" fontId="26" fillId="13" borderId="57" xfId="11" applyFont="1" applyFill="1" applyBorder="1">
      <alignment vertical="center"/>
    </xf>
    <xf numFmtId="0" fontId="26" fillId="13" borderId="57" xfId="11" applyFont="1" applyFill="1" applyBorder="1" applyAlignment="1">
      <alignment horizontal="center" vertical="center" shrinkToFit="1"/>
    </xf>
    <xf numFmtId="0" fontId="26" fillId="0" borderId="57" xfId="11" applyFont="1" applyBorder="1">
      <alignment vertical="center"/>
    </xf>
    <xf numFmtId="38" fontId="29" fillId="0" borderId="57" xfId="12" applyFont="1" applyBorder="1">
      <alignment vertical="center"/>
    </xf>
    <xf numFmtId="181" fontId="26" fillId="0" borderId="57" xfId="12" applyNumberFormat="1" applyFont="1" applyBorder="1">
      <alignment vertical="center"/>
    </xf>
    <xf numFmtId="38" fontId="29" fillId="13" borderId="57" xfId="12" applyFont="1" applyFill="1" applyBorder="1">
      <alignment vertical="center"/>
    </xf>
    <xf numFmtId="181" fontId="26" fillId="13" borderId="57" xfId="12" applyNumberFormat="1" applyFont="1" applyFill="1" applyBorder="1">
      <alignment vertical="center"/>
    </xf>
    <xf numFmtId="38" fontId="29" fillId="0" borderId="57" xfId="12" applyFont="1" applyFill="1" applyBorder="1">
      <alignment vertical="center"/>
    </xf>
    <xf numFmtId="181" fontId="26" fillId="0" borderId="57" xfId="12" applyNumberFormat="1" applyFont="1" applyFill="1" applyBorder="1">
      <alignment vertical="center"/>
    </xf>
    <xf numFmtId="38" fontId="29" fillId="0" borderId="0" xfId="12" applyFont="1" applyFill="1" applyBorder="1">
      <alignment vertical="center"/>
    </xf>
    <xf numFmtId="181" fontId="26" fillId="0" borderId="0" xfId="12" applyNumberFormat="1" applyFont="1" applyFill="1" applyBorder="1">
      <alignment vertical="center"/>
    </xf>
    <xf numFmtId="0" fontId="21" fillId="12" borderId="24" xfId="7" applyFont="1" applyFill="1" applyBorder="1" applyAlignment="1">
      <alignment horizontal="center" vertical="center"/>
    </xf>
    <xf numFmtId="38" fontId="14" fillId="0" borderId="1" xfId="1" applyFont="1" applyFill="1" applyBorder="1" applyAlignment="1">
      <alignment horizontal="center" vertical="center"/>
    </xf>
    <xf numFmtId="40" fontId="14" fillId="0" borderId="30" xfId="1" applyNumberFormat="1" applyFont="1" applyFill="1" applyBorder="1" applyAlignment="1">
      <alignment horizontal="center" vertical="center"/>
    </xf>
    <xf numFmtId="0" fontId="21" fillId="12" borderId="24" xfId="7" applyFont="1" applyFill="1" applyBorder="1" applyAlignment="1">
      <alignment horizontal="left" vertical="center"/>
    </xf>
    <xf numFmtId="0" fontId="23" fillId="0" borderId="0" xfId="7" applyFont="1" applyAlignment="1">
      <alignment horizontal="right" vertical="center"/>
    </xf>
    <xf numFmtId="0" fontId="22" fillId="12" borderId="16" xfId="7" applyFont="1" applyFill="1" applyBorder="1">
      <alignment vertical="center"/>
    </xf>
    <xf numFmtId="0" fontId="21" fillId="12" borderId="17" xfId="7" applyFont="1" applyFill="1" applyBorder="1" applyAlignment="1">
      <alignment horizontal="center" vertical="center" wrapText="1"/>
    </xf>
    <xf numFmtId="0" fontId="22" fillId="12" borderId="19" xfId="7" applyFont="1" applyFill="1" applyBorder="1">
      <alignment vertical="center"/>
    </xf>
    <xf numFmtId="0" fontId="22" fillId="12" borderId="63" xfId="7" applyFont="1" applyFill="1" applyBorder="1">
      <alignment vertical="center"/>
    </xf>
    <xf numFmtId="38" fontId="14" fillId="0" borderId="65" xfId="1" applyFont="1" applyFill="1" applyBorder="1" applyAlignment="1">
      <alignment horizontal="center" vertical="center"/>
    </xf>
    <xf numFmtId="38" fontId="14" fillId="0" borderId="22" xfId="1" applyFont="1" applyFill="1" applyBorder="1" applyAlignment="1">
      <alignment horizontal="center" vertical="center"/>
    </xf>
    <xf numFmtId="0" fontId="21" fillId="12" borderId="27" xfId="7" applyFont="1" applyFill="1" applyBorder="1" applyAlignment="1">
      <alignment horizontal="left" vertical="center"/>
    </xf>
    <xf numFmtId="40" fontId="14" fillId="0" borderId="31" xfId="1" applyNumberFormat="1" applyFont="1" applyFill="1" applyBorder="1" applyAlignment="1">
      <alignment horizontal="center" vertical="center"/>
    </xf>
    <xf numFmtId="0" fontId="14" fillId="0" borderId="1" xfId="0" applyFont="1" applyBorder="1" applyAlignment="1">
      <alignment vertical="top" wrapText="1"/>
    </xf>
    <xf numFmtId="0" fontId="32" fillId="0" borderId="0" xfId="0" applyFont="1"/>
    <xf numFmtId="0" fontId="14" fillId="0" borderId="0" xfId="7" applyFont="1">
      <alignment vertical="center"/>
    </xf>
    <xf numFmtId="0" fontId="19" fillId="0" borderId="0" xfId="7" applyFont="1">
      <alignment vertical="center"/>
    </xf>
    <xf numFmtId="0" fontId="14" fillId="0" borderId="24" xfId="7" applyFont="1" applyBorder="1">
      <alignment vertical="center"/>
    </xf>
    <xf numFmtId="0" fontId="14" fillId="0" borderId="25" xfId="7" applyFont="1" applyBorder="1">
      <alignment vertical="center"/>
    </xf>
    <xf numFmtId="0" fontId="14" fillId="0" borderId="2" xfId="7" applyFont="1" applyBorder="1">
      <alignment vertical="center"/>
    </xf>
    <xf numFmtId="49" fontId="14" fillId="0" borderId="25" xfId="7" applyNumberFormat="1" applyFont="1" applyBorder="1">
      <alignment vertical="center"/>
    </xf>
    <xf numFmtId="49" fontId="14" fillId="0" borderId="2" xfId="7" applyNumberFormat="1" applyFont="1" applyBorder="1">
      <alignment vertical="center"/>
    </xf>
    <xf numFmtId="0" fontId="14" fillId="0" borderId="13" xfId="7" applyFont="1" applyBorder="1">
      <alignment vertical="center"/>
    </xf>
    <xf numFmtId="0" fontId="14" fillId="0" borderId="28" xfId="7" applyFont="1" applyBorder="1">
      <alignment vertical="center"/>
    </xf>
    <xf numFmtId="0" fontId="14" fillId="0" borderId="28" xfId="7" applyFont="1" applyBorder="1" applyAlignment="1">
      <alignment vertical="center" wrapText="1"/>
    </xf>
    <xf numFmtId="0" fontId="14" fillId="0" borderId="14" xfId="7" applyFont="1" applyBorder="1">
      <alignment vertical="center"/>
    </xf>
    <xf numFmtId="0" fontId="14" fillId="0" borderId="14" xfId="7" applyFont="1" applyBorder="1" applyAlignment="1">
      <alignment vertical="center" wrapText="1"/>
    </xf>
    <xf numFmtId="49" fontId="14" fillId="0" borderId="7" xfId="7" applyNumberFormat="1" applyFont="1" applyBorder="1" applyAlignment="1">
      <alignment horizontal="left" vertical="center"/>
    </xf>
    <xf numFmtId="0" fontId="14" fillId="0" borderId="27" xfId="7" applyFont="1" applyBorder="1" applyAlignment="1">
      <alignment horizontal="left" vertical="center"/>
    </xf>
    <xf numFmtId="38" fontId="14" fillId="0" borderId="0" xfId="8" applyFont="1" applyFill="1" applyBorder="1">
      <alignment vertical="center"/>
    </xf>
    <xf numFmtId="38" fontId="14" fillId="0" borderId="0" xfId="8" applyFont="1" applyFill="1">
      <alignment vertical="center"/>
    </xf>
    <xf numFmtId="38" fontId="14" fillId="0" borderId="3" xfId="8" applyFont="1" applyFill="1" applyBorder="1">
      <alignment vertical="center"/>
    </xf>
    <xf numFmtId="38" fontId="14" fillId="0" borderId="0" xfId="7" applyNumberFormat="1" applyFont="1">
      <alignment vertical="center"/>
    </xf>
    <xf numFmtId="38" fontId="14" fillId="0" borderId="3" xfId="7" applyNumberFormat="1" applyFont="1" applyBorder="1">
      <alignment vertical="center"/>
    </xf>
    <xf numFmtId="0" fontId="14" fillId="0" borderId="27" xfId="5" applyFont="1" applyBorder="1">
      <alignment vertical="center"/>
    </xf>
    <xf numFmtId="0" fontId="14" fillId="0" borderId="30" xfId="7" applyFont="1" applyBorder="1" applyAlignment="1">
      <alignment horizontal="left" vertical="center"/>
    </xf>
    <xf numFmtId="0" fontId="14" fillId="0" borderId="32" xfId="7" applyFont="1" applyBorder="1" applyAlignment="1">
      <alignment horizontal="left" vertical="center"/>
    </xf>
    <xf numFmtId="38" fontId="14" fillId="0" borderId="31" xfId="8" applyFont="1" applyFill="1" applyBorder="1">
      <alignment vertical="center"/>
    </xf>
    <xf numFmtId="38" fontId="14" fillId="0" borderId="1" xfId="8" applyFont="1" applyFill="1" applyBorder="1">
      <alignment vertical="center"/>
    </xf>
    <xf numFmtId="0" fontId="14" fillId="0" borderId="7" xfId="7" applyFont="1" applyBorder="1" applyAlignment="1">
      <alignment horizontal="left" vertical="center"/>
    </xf>
    <xf numFmtId="38" fontId="14" fillId="0" borderId="30" xfId="8" applyFont="1" applyFill="1" applyBorder="1">
      <alignment vertical="center"/>
    </xf>
    <xf numFmtId="38" fontId="14" fillId="0" borderId="31" xfId="7" applyNumberFormat="1" applyFont="1" applyBorder="1">
      <alignment vertical="center"/>
    </xf>
    <xf numFmtId="0" fontId="30" fillId="0" borderId="2" xfId="7" applyFont="1" applyBorder="1" applyAlignment="1">
      <alignment horizontal="center" vertical="center" wrapText="1"/>
    </xf>
    <xf numFmtId="0" fontId="30" fillId="0" borderId="2" xfId="7" applyFont="1" applyBorder="1" applyAlignment="1">
      <alignment horizontal="center" vertical="center"/>
    </xf>
    <xf numFmtId="0" fontId="30" fillId="0" borderId="1" xfId="7" applyFont="1" applyBorder="1" applyAlignment="1">
      <alignment horizontal="center" vertical="center" wrapText="1"/>
    </xf>
    <xf numFmtId="0" fontId="30" fillId="3" borderId="1" xfId="7" applyFont="1" applyFill="1" applyBorder="1" applyAlignment="1">
      <alignment horizontal="center" vertical="center" wrapText="1"/>
    </xf>
    <xf numFmtId="0" fontId="14" fillId="0" borderId="1" xfId="5" applyFont="1" applyBorder="1">
      <alignment vertical="center"/>
    </xf>
    <xf numFmtId="38" fontId="14" fillId="11" borderId="2" xfId="8" applyFont="1" applyFill="1" applyBorder="1">
      <alignment vertical="center"/>
    </xf>
    <xf numFmtId="186" fontId="14" fillId="0" borderId="2" xfId="7" applyNumberFormat="1" applyFont="1" applyBorder="1">
      <alignment vertical="center"/>
    </xf>
    <xf numFmtId="178" fontId="14" fillId="0" borderId="2" xfId="7" applyNumberFormat="1" applyFont="1" applyBorder="1">
      <alignment vertical="center"/>
    </xf>
    <xf numFmtId="176" fontId="14" fillId="0" borderId="24" xfId="6" applyFont="1" applyFill="1" applyBorder="1" applyAlignment="1">
      <alignment vertical="center"/>
    </xf>
    <xf numFmtId="176" fontId="14" fillId="0" borderId="2" xfId="6" applyFont="1" applyFill="1" applyBorder="1" applyAlignment="1">
      <alignment vertical="center"/>
    </xf>
    <xf numFmtId="176" fontId="14" fillId="0" borderId="26" xfId="6" applyFont="1" applyFill="1" applyBorder="1" applyAlignment="1">
      <alignment vertical="center"/>
    </xf>
    <xf numFmtId="176" fontId="14" fillId="0" borderId="2" xfId="6" applyFont="1" applyBorder="1">
      <alignment vertical="center"/>
    </xf>
    <xf numFmtId="176" fontId="14" fillId="0" borderId="25" xfId="6" applyFont="1" applyBorder="1">
      <alignment vertical="center"/>
    </xf>
    <xf numFmtId="38" fontId="14" fillId="0" borderId="3" xfId="8" applyFont="1" applyBorder="1">
      <alignment vertical="center"/>
    </xf>
    <xf numFmtId="186" fontId="14" fillId="0" borderId="3" xfId="7" applyNumberFormat="1" applyFont="1" applyBorder="1">
      <alignment vertical="center"/>
    </xf>
    <xf numFmtId="178" fontId="14" fillId="0" borderId="3" xfId="7" applyNumberFormat="1" applyFont="1" applyBorder="1">
      <alignment vertical="center"/>
    </xf>
    <xf numFmtId="176" fontId="14" fillId="0" borderId="7" xfId="6" applyFont="1" applyBorder="1">
      <alignment vertical="center"/>
    </xf>
    <xf numFmtId="176" fontId="14" fillId="0" borderId="3" xfId="6" applyFont="1" applyBorder="1">
      <alignment vertical="center"/>
    </xf>
    <xf numFmtId="176" fontId="14" fillId="0" borderId="27" xfId="6" applyFont="1" applyBorder="1">
      <alignment vertical="center"/>
    </xf>
    <xf numFmtId="176" fontId="14" fillId="0" borderId="0" xfId="6" applyFont="1">
      <alignment vertical="center"/>
    </xf>
    <xf numFmtId="38" fontId="14" fillId="0" borderId="14" xfId="7" applyNumberFormat="1" applyFont="1" applyBorder="1">
      <alignment vertical="center"/>
    </xf>
    <xf numFmtId="186" fontId="14" fillId="0" borderId="14" xfId="7" applyNumberFormat="1" applyFont="1" applyBorder="1">
      <alignment vertical="center"/>
    </xf>
    <xf numFmtId="178" fontId="14" fillId="0" borderId="14" xfId="7" applyNumberFormat="1" applyFont="1" applyBorder="1">
      <alignment vertical="center"/>
    </xf>
    <xf numFmtId="176" fontId="14" fillId="0" borderId="13" xfId="6" applyFont="1" applyBorder="1">
      <alignment vertical="center"/>
    </xf>
    <xf numFmtId="176" fontId="14" fillId="0" borderId="14" xfId="6" applyFont="1" applyBorder="1">
      <alignment vertical="center"/>
    </xf>
    <xf numFmtId="176" fontId="14" fillId="0" borderId="29" xfId="6" applyFont="1" applyBorder="1">
      <alignment vertical="center"/>
    </xf>
    <xf numFmtId="176" fontId="14" fillId="0" borderId="28" xfId="6" applyFont="1" applyBorder="1">
      <alignment vertical="center"/>
    </xf>
    <xf numFmtId="0" fontId="14" fillId="0" borderId="1" xfId="7" applyFont="1" applyBorder="1" applyAlignment="1">
      <alignment horizontal="center" vertical="center" wrapText="1"/>
    </xf>
    <xf numFmtId="0" fontId="14" fillId="0" borderId="30" xfId="7" applyFont="1" applyBorder="1" applyAlignment="1">
      <alignment horizontal="center" vertical="center" wrapText="1"/>
    </xf>
    <xf numFmtId="0" fontId="14" fillId="0" borderId="1" xfId="7" applyFont="1" applyBorder="1" applyAlignment="1">
      <alignment horizontal="left" vertical="center" wrapText="1"/>
    </xf>
    <xf numFmtId="176" fontId="14" fillId="0" borderId="1" xfId="6" applyFont="1" applyBorder="1">
      <alignment vertical="center"/>
    </xf>
    <xf numFmtId="176" fontId="14" fillId="0" borderId="1" xfId="6" applyFont="1" applyBorder="1" applyAlignment="1">
      <alignment horizontal="right" vertical="center"/>
    </xf>
    <xf numFmtId="0" fontId="14" fillId="0" borderId="1" xfId="7" applyFont="1" applyBorder="1">
      <alignment vertical="center"/>
    </xf>
    <xf numFmtId="187" fontId="14" fillId="0" borderId="0" xfId="6" applyNumberFormat="1" applyFont="1">
      <alignment vertical="center"/>
    </xf>
    <xf numFmtId="0" fontId="30" fillId="0" borderId="0" xfId="7" applyFont="1">
      <alignment vertical="center"/>
    </xf>
    <xf numFmtId="0" fontId="30" fillId="0" borderId="1" xfId="7" applyFont="1" applyBorder="1" applyAlignment="1">
      <alignment horizontal="center" vertical="center"/>
    </xf>
    <xf numFmtId="0" fontId="14" fillId="0" borderId="1" xfId="7" applyFont="1" applyBorder="1" applyAlignment="1">
      <alignment vertical="center" wrapText="1"/>
    </xf>
    <xf numFmtId="185" fontId="14" fillId="0" borderId="2" xfId="6" applyNumberFormat="1" applyFont="1" applyBorder="1">
      <alignment vertical="center"/>
    </xf>
    <xf numFmtId="180" fontId="14" fillId="0" borderId="0" xfId="7" applyNumberFormat="1" applyFont="1">
      <alignment vertical="center"/>
    </xf>
    <xf numFmtId="188" fontId="14" fillId="0" borderId="1" xfId="7" applyNumberFormat="1" applyFont="1" applyBorder="1">
      <alignment vertical="center"/>
    </xf>
    <xf numFmtId="187" fontId="14" fillId="0" borderId="1" xfId="6" applyNumberFormat="1" applyFont="1" applyBorder="1">
      <alignment vertical="center"/>
    </xf>
    <xf numFmtId="189" fontId="14" fillId="0" borderId="1" xfId="6" applyNumberFormat="1" applyFont="1" applyBorder="1">
      <alignment vertical="center"/>
    </xf>
    <xf numFmtId="185" fontId="14" fillId="0" borderId="3" xfId="6" applyNumberFormat="1" applyFont="1" applyBorder="1">
      <alignment vertical="center"/>
    </xf>
    <xf numFmtId="0" fontId="14" fillId="9" borderId="1" xfId="7" applyFont="1" applyFill="1" applyBorder="1">
      <alignment vertical="center"/>
    </xf>
    <xf numFmtId="188" fontId="14" fillId="9" borderId="1" xfId="7" applyNumberFormat="1" applyFont="1" applyFill="1" applyBorder="1">
      <alignment vertical="center"/>
    </xf>
    <xf numFmtId="176" fontId="14" fillId="9" borderId="1" xfId="6" applyFont="1" applyFill="1" applyBorder="1">
      <alignment vertical="center"/>
    </xf>
    <xf numFmtId="185" fontId="14" fillId="0" borderId="14" xfId="6" applyNumberFormat="1" applyFont="1" applyBorder="1">
      <alignment vertical="center"/>
    </xf>
    <xf numFmtId="183" fontId="14" fillId="9" borderId="15" xfId="7" applyNumberFormat="1" applyFont="1" applyFill="1" applyBorder="1">
      <alignment vertical="center"/>
    </xf>
    <xf numFmtId="177" fontId="14" fillId="0" borderId="0" xfId="7" applyNumberFormat="1" applyFont="1">
      <alignment vertical="center"/>
    </xf>
    <xf numFmtId="182" fontId="14" fillId="0" borderId="0" xfId="8" applyNumberFormat="1" applyFont="1" applyFill="1" applyBorder="1">
      <alignment vertical="center"/>
    </xf>
    <xf numFmtId="182" fontId="14" fillId="0" borderId="0" xfId="8" applyNumberFormat="1" applyFont="1" applyFill="1">
      <alignment vertical="center"/>
    </xf>
    <xf numFmtId="182" fontId="14" fillId="0" borderId="3" xfId="8" applyNumberFormat="1" applyFont="1" applyFill="1" applyBorder="1">
      <alignment vertical="center"/>
    </xf>
    <xf numFmtId="182" fontId="14" fillId="0" borderId="31" xfId="8" applyNumberFormat="1" applyFont="1" applyFill="1" applyBorder="1">
      <alignment vertical="center"/>
    </xf>
    <xf numFmtId="182" fontId="14" fillId="0" borderId="1" xfId="8" applyNumberFormat="1" applyFont="1" applyFill="1" applyBorder="1">
      <alignment vertical="center"/>
    </xf>
    <xf numFmtId="182" fontId="14" fillId="0" borderId="0" xfId="7" applyNumberFormat="1" applyFont="1">
      <alignment vertical="center"/>
    </xf>
    <xf numFmtId="182" fontId="14" fillId="0" borderId="30" xfId="8" applyNumberFormat="1" applyFont="1" applyFill="1" applyBorder="1">
      <alignment vertical="center"/>
    </xf>
    <xf numFmtId="182" fontId="14" fillId="0" borderId="31" xfId="7" applyNumberFormat="1" applyFont="1" applyBorder="1">
      <alignment vertical="center"/>
    </xf>
    <xf numFmtId="0" fontId="14" fillId="6" borderId="1" xfId="7" applyFont="1" applyFill="1" applyBorder="1">
      <alignment vertical="center"/>
    </xf>
    <xf numFmtId="0" fontId="14" fillId="7" borderId="1" xfId="7" applyFont="1" applyFill="1" applyBorder="1">
      <alignment vertical="center"/>
    </xf>
    <xf numFmtId="179" fontId="14" fillId="0" borderId="1" xfId="9" applyNumberFormat="1" applyFont="1" applyFill="1" applyBorder="1">
      <alignment vertical="center"/>
    </xf>
    <xf numFmtId="2" fontId="14" fillId="0" borderId="1" xfId="7" applyNumberFormat="1" applyFont="1" applyBorder="1">
      <alignment vertical="center"/>
    </xf>
    <xf numFmtId="180" fontId="14" fillId="6" borderId="1" xfId="7" applyNumberFormat="1" applyFont="1" applyFill="1" applyBorder="1">
      <alignment vertical="center"/>
    </xf>
    <xf numFmtId="2" fontId="14" fillId="7" borderId="1" xfId="7" applyNumberFormat="1" applyFont="1" applyFill="1" applyBorder="1">
      <alignment vertical="center"/>
    </xf>
    <xf numFmtId="179" fontId="14" fillId="6" borderId="1" xfId="7" applyNumberFormat="1" applyFont="1" applyFill="1" applyBorder="1">
      <alignment vertical="center"/>
    </xf>
    <xf numFmtId="40" fontId="14" fillId="0" borderId="0" xfId="7" applyNumberFormat="1" applyFont="1">
      <alignment vertical="center"/>
    </xf>
    <xf numFmtId="181" fontId="14" fillId="0" borderId="0" xfId="7" applyNumberFormat="1" applyFont="1">
      <alignment vertical="center"/>
    </xf>
    <xf numFmtId="181" fontId="14" fillId="0" borderId="0" xfId="8" applyNumberFormat="1" applyFont="1" applyFill="1" applyBorder="1">
      <alignment vertical="center"/>
    </xf>
    <xf numFmtId="0" fontId="14" fillId="0" borderId="0" xfId="7" applyFont="1" applyAlignment="1">
      <alignment horizontal="left" vertical="center"/>
    </xf>
    <xf numFmtId="178" fontId="14" fillId="0" borderId="0" xfId="7" applyNumberFormat="1" applyFont="1">
      <alignment vertical="center"/>
    </xf>
    <xf numFmtId="0" fontId="23" fillId="0" borderId="0" xfId="7" applyFont="1">
      <alignment vertical="center"/>
    </xf>
    <xf numFmtId="0" fontId="33" fillId="0" borderId="0" xfId="7" applyFont="1">
      <alignment vertical="center"/>
    </xf>
    <xf numFmtId="0" fontId="33" fillId="8" borderId="30" xfId="7" applyFont="1" applyFill="1" applyBorder="1">
      <alignment vertical="center"/>
    </xf>
    <xf numFmtId="0" fontId="33" fillId="8" borderId="32" xfId="7" applyFont="1" applyFill="1" applyBorder="1">
      <alignment vertical="center"/>
    </xf>
    <xf numFmtId="0" fontId="18" fillId="8" borderId="1" xfId="7" applyFont="1" applyFill="1" applyBorder="1" applyAlignment="1">
      <alignment horizontal="center" vertical="center"/>
    </xf>
    <xf numFmtId="0" fontId="18" fillId="8" borderId="32" xfId="7" applyFont="1" applyFill="1" applyBorder="1" applyAlignment="1">
      <alignment horizontal="center" vertical="center"/>
    </xf>
    <xf numFmtId="0" fontId="18" fillId="8" borderId="1" xfId="7" applyFont="1" applyFill="1" applyBorder="1">
      <alignment vertical="center"/>
    </xf>
    <xf numFmtId="49" fontId="33" fillId="0" borderId="1" xfId="7" quotePrefix="1" applyNumberFormat="1" applyFont="1" applyBorder="1" applyAlignment="1">
      <alignment horizontal="center" vertical="center"/>
    </xf>
    <xf numFmtId="0" fontId="33" fillId="0" borderId="1" xfId="7" applyFont="1" applyBorder="1">
      <alignment vertical="center"/>
    </xf>
    <xf numFmtId="178" fontId="33" fillId="0" borderId="1" xfId="7" applyNumberFormat="1" applyFont="1" applyBorder="1">
      <alignment vertical="center"/>
    </xf>
    <xf numFmtId="38" fontId="33" fillId="0" borderId="1" xfId="7" applyNumberFormat="1" applyFont="1" applyBorder="1">
      <alignment vertical="center"/>
    </xf>
    <xf numFmtId="38" fontId="33" fillId="0" borderId="1" xfId="8" applyFont="1" applyFill="1" applyBorder="1" applyAlignment="1">
      <alignment vertical="center"/>
    </xf>
    <xf numFmtId="40" fontId="33" fillId="0" borderId="1" xfId="7" applyNumberFormat="1" applyFont="1" applyBorder="1">
      <alignment vertical="center"/>
    </xf>
    <xf numFmtId="38" fontId="33" fillId="8" borderId="1" xfId="7" applyNumberFormat="1" applyFont="1" applyFill="1" applyBorder="1">
      <alignment vertical="center"/>
    </xf>
    <xf numFmtId="40" fontId="33" fillId="8" borderId="1" xfId="8" applyNumberFormat="1" applyFont="1" applyFill="1" applyBorder="1" applyAlignment="1">
      <alignment vertical="center"/>
    </xf>
    <xf numFmtId="0" fontId="14" fillId="0" borderId="0" xfId="5" applyFont="1">
      <alignment vertical="center"/>
    </xf>
    <xf numFmtId="0" fontId="14" fillId="0" borderId="30" xfId="5" applyFont="1" applyBorder="1">
      <alignment vertical="center"/>
    </xf>
    <xf numFmtId="0" fontId="14" fillId="0" borderId="33" xfId="5" applyFont="1" applyBorder="1">
      <alignment vertical="center"/>
    </xf>
    <xf numFmtId="0" fontId="14" fillId="0" borderId="1" xfId="5" applyFont="1" applyBorder="1" applyAlignment="1">
      <alignment horizontal="center" vertical="center" wrapText="1"/>
    </xf>
    <xf numFmtId="0" fontId="19" fillId="0" borderId="1" xfId="5" applyFont="1" applyBorder="1" applyAlignment="1">
      <alignment horizontal="center" vertical="center"/>
    </xf>
    <xf numFmtId="0" fontId="14" fillId="0" borderId="1" xfId="5" applyFont="1" applyBorder="1" applyAlignment="1">
      <alignment horizontal="center" vertical="center"/>
    </xf>
    <xf numFmtId="0" fontId="14" fillId="0" borderId="30" xfId="5" applyFont="1" applyBorder="1" applyAlignment="1">
      <alignment horizontal="center" vertical="center"/>
    </xf>
    <xf numFmtId="0" fontId="14" fillId="0" borderId="34" xfId="5" applyFont="1" applyBorder="1" applyAlignment="1">
      <alignment horizontal="center" vertical="center" wrapText="1"/>
    </xf>
    <xf numFmtId="0" fontId="14" fillId="0" borderId="34" xfId="5" applyFont="1" applyBorder="1" applyAlignment="1">
      <alignment horizontal="center" vertical="center"/>
    </xf>
    <xf numFmtId="176" fontId="14" fillId="0" borderId="2" xfId="6" applyFont="1" applyBorder="1" applyAlignment="1">
      <alignment vertical="center"/>
    </xf>
    <xf numFmtId="0" fontId="19" fillId="0" borderId="35" xfId="5" applyFont="1" applyBorder="1">
      <alignment vertical="center"/>
    </xf>
    <xf numFmtId="0" fontId="14" fillId="0" borderId="35" xfId="5" applyFont="1" applyBorder="1">
      <alignment vertical="center"/>
    </xf>
    <xf numFmtId="176" fontId="14" fillId="0" borderId="25" xfId="6" applyFont="1" applyBorder="1" applyAlignment="1">
      <alignment vertical="center"/>
    </xf>
    <xf numFmtId="176" fontId="14" fillId="0" borderId="36" xfId="6" applyFont="1" applyBorder="1" applyAlignment="1">
      <alignment vertical="center"/>
    </xf>
    <xf numFmtId="0" fontId="14" fillId="0" borderId="2" xfId="5" applyFont="1" applyBorder="1">
      <alignment vertical="center"/>
    </xf>
    <xf numFmtId="0" fontId="14" fillId="0" borderId="25" xfId="5" applyFont="1" applyBorder="1">
      <alignment vertical="center"/>
    </xf>
    <xf numFmtId="0" fontId="14" fillId="0" borderId="24" xfId="6" applyNumberFormat="1" applyFont="1" applyBorder="1">
      <alignment vertical="center"/>
    </xf>
    <xf numFmtId="2" fontId="19" fillId="0" borderId="2" xfId="5" applyNumberFormat="1" applyFont="1" applyBorder="1">
      <alignment vertical="center"/>
    </xf>
    <xf numFmtId="0" fontId="14" fillId="0" borderId="25" xfId="6" applyNumberFormat="1" applyFont="1" applyBorder="1">
      <alignment vertical="center"/>
    </xf>
    <xf numFmtId="178" fontId="14" fillId="0" borderId="2" xfId="5" applyNumberFormat="1" applyFont="1" applyBorder="1">
      <alignment vertical="center"/>
    </xf>
    <xf numFmtId="176" fontId="14" fillId="0" borderId="50" xfId="6" applyFont="1" applyBorder="1">
      <alignment vertical="center"/>
    </xf>
    <xf numFmtId="176" fontId="14" fillId="0" borderId="36" xfId="6" applyFont="1" applyBorder="1">
      <alignment vertical="center"/>
    </xf>
    <xf numFmtId="0" fontId="14" fillId="0" borderId="3" xfId="5" applyFont="1" applyBorder="1">
      <alignment vertical="center"/>
    </xf>
    <xf numFmtId="0" fontId="14" fillId="0" borderId="7" xfId="6" applyNumberFormat="1" applyFont="1" applyBorder="1">
      <alignment vertical="center"/>
    </xf>
    <xf numFmtId="2" fontId="19" fillId="0" borderId="3" xfId="5" applyNumberFormat="1" applyFont="1" applyBorder="1">
      <alignment vertical="center"/>
    </xf>
    <xf numFmtId="0" fontId="14" fillId="0" borderId="0" xfId="6" applyNumberFormat="1" applyFont="1" applyBorder="1">
      <alignment vertical="center"/>
    </xf>
    <xf numFmtId="178" fontId="14" fillId="0" borderId="3" xfId="5" applyNumberFormat="1" applyFont="1" applyBorder="1">
      <alignment vertical="center"/>
    </xf>
    <xf numFmtId="176" fontId="14" fillId="0" borderId="0" xfId="6" applyFont="1" applyBorder="1">
      <alignment vertical="center"/>
    </xf>
    <xf numFmtId="176" fontId="14" fillId="0" borderId="37" xfId="6" applyFont="1" applyBorder="1">
      <alignment vertical="center"/>
    </xf>
    <xf numFmtId="176" fontId="14" fillId="3" borderId="37" xfId="6" applyFont="1" applyFill="1" applyBorder="1">
      <alignment vertical="center"/>
    </xf>
    <xf numFmtId="0" fontId="14" fillId="2" borderId="0" xfId="5" applyFont="1" applyFill="1">
      <alignment vertical="center"/>
    </xf>
    <xf numFmtId="176" fontId="14" fillId="0" borderId="37" xfId="6" applyFont="1" applyFill="1" applyBorder="1">
      <alignment vertical="center"/>
    </xf>
    <xf numFmtId="176" fontId="33" fillId="0" borderId="0" xfId="6" applyFont="1" applyBorder="1">
      <alignment vertical="center"/>
    </xf>
    <xf numFmtId="0" fontId="14" fillId="0" borderId="14" xfId="5" applyFont="1" applyBorder="1">
      <alignment vertical="center"/>
    </xf>
    <xf numFmtId="0" fontId="14" fillId="0" borderId="28" xfId="5" applyFont="1" applyBorder="1">
      <alignment vertical="center"/>
    </xf>
    <xf numFmtId="0" fontId="14" fillId="0" borderId="13" xfId="6" applyNumberFormat="1" applyFont="1" applyBorder="1">
      <alignment vertical="center"/>
    </xf>
    <xf numFmtId="2" fontId="19" fillId="0" borderId="14" xfId="5" applyNumberFormat="1" applyFont="1" applyBorder="1">
      <alignment vertical="center"/>
    </xf>
    <xf numFmtId="0" fontId="14" fillId="0" borderId="28" xfId="6" applyNumberFormat="1" applyFont="1" applyBorder="1">
      <alignment vertical="center"/>
    </xf>
    <xf numFmtId="178" fontId="14" fillId="0" borderId="14" xfId="5" applyNumberFormat="1" applyFont="1" applyBorder="1">
      <alignment vertical="center"/>
    </xf>
    <xf numFmtId="176" fontId="14" fillId="0" borderId="38" xfId="6" applyFont="1" applyBorder="1">
      <alignment vertical="center"/>
    </xf>
    <xf numFmtId="2" fontId="14" fillId="0" borderId="0" xfId="5" applyNumberFormat="1" applyFont="1">
      <alignment vertical="center"/>
    </xf>
    <xf numFmtId="184" fontId="14" fillId="0" borderId="0" xfId="6" applyNumberFormat="1" applyFont="1" applyBorder="1">
      <alignment vertical="center"/>
    </xf>
    <xf numFmtId="184" fontId="14" fillId="0" borderId="27" xfId="6" applyNumberFormat="1" applyFont="1" applyBorder="1">
      <alignment vertical="center"/>
    </xf>
    <xf numFmtId="184" fontId="14" fillId="0" borderId="28" xfId="6" applyNumberFormat="1" applyFont="1" applyBorder="1">
      <alignment vertical="center"/>
    </xf>
    <xf numFmtId="184" fontId="14" fillId="0" borderId="29" xfId="6" applyNumberFormat="1" applyFont="1" applyBorder="1">
      <alignment vertical="center"/>
    </xf>
    <xf numFmtId="0" fontId="21" fillId="12" borderId="66" xfId="7" applyFont="1" applyFill="1" applyBorder="1">
      <alignment vertical="center"/>
    </xf>
    <xf numFmtId="0" fontId="21" fillId="12" borderId="25" xfId="7" applyFont="1" applyFill="1" applyBorder="1">
      <alignment vertical="center"/>
    </xf>
    <xf numFmtId="0" fontId="21" fillId="12" borderId="26" xfId="7" applyFont="1" applyFill="1" applyBorder="1">
      <alignment vertical="center"/>
    </xf>
    <xf numFmtId="0" fontId="21" fillId="12" borderId="19" xfId="7" applyFont="1" applyFill="1" applyBorder="1">
      <alignment vertical="center"/>
    </xf>
    <xf numFmtId="0" fontId="21" fillId="12" borderId="0" xfId="7" applyFont="1" applyFill="1">
      <alignment vertical="center"/>
    </xf>
    <xf numFmtId="0" fontId="21" fillId="12" borderId="27" xfId="7" applyFont="1" applyFill="1" applyBorder="1">
      <alignment vertical="center"/>
    </xf>
    <xf numFmtId="0" fontId="21" fillId="12" borderId="21" xfId="7" applyFont="1" applyFill="1" applyBorder="1">
      <alignment vertical="center"/>
    </xf>
    <xf numFmtId="0" fontId="21" fillId="12" borderId="22" xfId="7" applyFont="1" applyFill="1" applyBorder="1">
      <alignment vertical="center"/>
    </xf>
    <xf numFmtId="0" fontId="21" fillId="12" borderId="64" xfId="7" applyFont="1" applyFill="1" applyBorder="1">
      <alignment vertical="center"/>
    </xf>
    <xf numFmtId="38" fontId="14" fillId="0" borderId="14" xfId="1" applyFont="1" applyFill="1" applyBorder="1" applyAlignment="1">
      <alignment horizontal="center" vertical="center"/>
    </xf>
    <xf numFmtId="38" fontId="14" fillId="0" borderId="68" xfId="1" applyFont="1" applyFill="1" applyBorder="1" applyAlignment="1">
      <alignment horizontal="center" vertical="center"/>
    </xf>
    <xf numFmtId="0" fontId="36" fillId="0" borderId="0" xfId="0" applyFont="1"/>
    <xf numFmtId="0" fontId="14" fillId="9" borderId="15" xfId="0" applyFont="1" applyFill="1" applyBorder="1"/>
    <xf numFmtId="0" fontId="21" fillId="12" borderId="7" xfId="7" applyFont="1" applyFill="1" applyBorder="1" applyAlignment="1">
      <alignment horizontal="center" vertical="center" wrapText="1"/>
    </xf>
    <xf numFmtId="38" fontId="15" fillId="13" borderId="0" xfId="0" applyNumberFormat="1" applyFont="1" applyFill="1" applyAlignment="1">
      <alignment horizontal="center" vertical="center"/>
    </xf>
    <xf numFmtId="38" fontId="14" fillId="0" borderId="0" xfId="12" applyFont="1" applyFill="1" applyAlignment="1">
      <alignment horizontal="left" vertical="center"/>
    </xf>
    <xf numFmtId="1" fontId="14" fillId="0" borderId="0" xfId="0" applyNumberFormat="1" applyFont="1" applyAlignment="1">
      <alignment horizontal="center" vertical="center"/>
    </xf>
    <xf numFmtId="2" fontId="14" fillId="0" borderId="0" xfId="0" applyNumberFormat="1" applyFont="1" applyAlignment="1">
      <alignment horizontal="left" vertical="center"/>
    </xf>
    <xf numFmtId="2" fontId="15" fillId="13" borderId="0" xfId="0" applyNumberFormat="1" applyFont="1" applyFill="1" applyAlignment="1">
      <alignment horizontal="center" vertical="center"/>
    </xf>
    <xf numFmtId="191" fontId="15" fillId="13" borderId="0" xfId="1" applyNumberFormat="1" applyFont="1" applyFill="1" applyAlignment="1">
      <alignment horizontal="center" vertical="center"/>
    </xf>
    <xf numFmtId="38" fontId="15" fillId="13" borderId="0" xfId="1" applyFont="1" applyFill="1" applyAlignment="1">
      <alignment horizontal="center" vertical="center"/>
    </xf>
    <xf numFmtId="38" fontId="14" fillId="0" borderId="0" xfId="0" applyNumberFormat="1" applyFont="1" applyAlignment="1">
      <alignment horizontal="left" vertical="center"/>
    </xf>
    <xf numFmtId="0" fontId="14" fillId="0" borderId="0" xfId="0" applyFont="1" applyAlignment="1">
      <alignment horizontal="center" vertical="center"/>
    </xf>
    <xf numFmtId="0" fontId="14" fillId="12" borderId="17" xfId="0" applyFont="1" applyFill="1" applyBorder="1"/>
    <xf numFmtId="0" fontId="14" fillId="12" borderId="0" xfId="0" applyFont="1" applyFill="1"/>
    <xf numFmtId="0" fontId="14" fillId="12" borderId="28" xfId="0" applyFont="1" applyFill="1" applyBorder="1"/>
    <xf numFmtId="0" fontId="15" fillId="0" borderId="0" xfId="0" applyFont="1"/>
    <xf numFmtId="0" fontId="14" fillId="0" borderId="4" xfId="0" applyFont="1" applyBorder="1"/>
    <xf numFmtId="0" fontId="14" fillId="0" borderId="46" xfId="0" applyFont="1" applyBorder="1"/>
    <xf numFmtId="0" fontId="15" fillId="0" borderId="0" xfId="0" applyFont="1" applyAlignment="1">
      <alignment vertical="center"/>
    </xf>
    <xf numFmtId="0" fontId="15" fillId="0" borderId="0" xfId="0" applyFont="1" applyAlignment="1">
      <alignment horizontal="right" vertical="center"/>
    </xf>
    <xf numFmtId="0" fontId="14" fillId="0" borderId="59" xfId="0" applyFont="1" applyBorder="1" applyAlignment="1">
      <alignment horizontal="left" vertical="center"/>
    </xf>
    <xf numFmtId="0" fontId="14" fillId="0" borderId="73" xfId="0" applyFont="1" applyBorder="1" applyAlignment="1">
      <alignment horizontal="left" vertical="center"/>
    </xf>
    <xf numFmtId="0" fontId="14" fillId="0" borderId="63" xfId="0" applyFont="1" applyBorder="1" applyAlignment="1">
      <alignment vertical="center"/>
    </xf>
    <xf numFmtId="0" fontId="14" fillId="0" borderId="29" xfId="0" applyFont="1" applyBorder="1" applyAlignment="1">
      <alignment vertical="center"/>
    </xf>
    <xf numFmtId="38" fontId="14" fillId="9" borderId="72" xfId="1" applyFont="1" applyFill="1" applyBorder="1" applyAlignment="1"/>
    <xf numFmtId="0" fontId="14" fillId="0" borderId="60" xfId="0" applyFont="1" applyBorder="1" applyAlignment="1">
      <alignment vertical="center"/>
    </xf>
    <xf numFmtId="38" fontId="14" fillId="9" borderId="43" xfId="1" applyFont="1" applyFill="1" applyBorder="1" applyAlignment="1"/>
    <xf numFmtId="0" fontId="14" fillId="0" borderId="61" xfId="0" applyFont="1" applyBorder="1" applyAlignment="1">
      <alignment vertical="center"/>
    </xf>
    <xf numFmtId="0" fontId="14" fillId="0" borderId="58" xfId="0" applyFont="1" applyBorder="1" applyAlignment="1">
      <alignment vertical="center"/>
    </xf>
    <xf numFmtId="38" fontId="14" fillId="9" borderId="55" xfId="1" applyFont="1" applyFill="1" applyBorder="1" applyAlignment="1"/>
    <xf numFmtId="0" fontId="14" fillId="0" borderId="21" xfId="0" applyFont="1" applyBorder="1"/>
    <xf numFmtId="0" fontId="14" fillId="0" borderId="62" xfId="0" applyFont="1" applyBorder="1"/>
    <xf numFmtId="38" fontId="14" fillId="0" borderId="54" xfId="1" applyFont="1" applyFill="1" applyBorder="1" applyAlignment="1"/>
    <xf numFmtId="0" fontId="14" fillId="5" borderId="15" xfId="0" applyFont="1" applyFill="1" applyBorder="1" applyAlignment="1">
      <alignment vertical="center"/>
    </xf>
    <xf numFmtId="38" fontId="14" fillId="14" borderId="1" xfId="1" applyFont="1" applyFill="1" applyBorder="1" applyAlignment="1">
      <alignment vertical="center"/>
    </xf>
    <xf numFmtId="0" fontId="14" fillId="14" borderId="43" xfId="0" applyFont="1" applyFill="1" applyBorder="1" applyAlignment="1">
      <alignment vertical="center"/>
    </xf>
    <xf numFmtId="2" fontId="14" fillId="14" borderId="48" xfId="0" applyNumberFormat="1" applyFont="1" applyFill="1" applyBorder="1" applyAlignment="1">
      <alignment vertical="center"/>
    </xf>
    <xf numFmtId="2" fontId="14" fillId="14" borderId="43" xfId="0" applyNumberFormat="1" applyFont="1" applyFill="1" applyBorder="1" applyAlignment="1">
      <alignment vertical="center"/>
    </xf>
    <xf numFmtId="0" fontId="33" fillId="4" borderId="21" xfId="3" applyFont="1" applyFill="1" applyBorder="1" applyAlignment="1">
      <alignment vertical="center" shrinkToFit="1"/>
    </xf>
    <xf numFmtId="0" fontId="33" fillId="0" borderId="7" xfId="3" applyFont="1" applyBorder="1" applyAlignment="1">
      <alignment horizontal="left" vertical="center" wrapText="1" shrinkToFit="1"/>
    </xf>
    <xf numFmtId="0" fontId="33" fillId="0" borderId="8" xfId="3" applyFont="1" applyBorder="1" applyAlignment="1">
      <alignment horizontal="left" vertical="center" wrapText="1" shrinkToFit="1"/>
    </xf>
    <xf numFmtId="0" fontId="33" fillId="4" borderId="4" xfId="3" applyFont="1" applyFill="1" applyBorder="1" applyAlignment="1">
      <alignment vertical="center" shrinkToFit="1"/>
    </xf>
    <xf numFmtId="0" fontId="33" fillId="0" borderId="10" xfId="3" applyFont="1" applyBorder="1" applyAlignment="1">
      <alignment horizontal="left" vertical="center" wrapText="1" shrinkToFit="1"/>
    </xf>
    <xf numFmtId="0" fontId="33" fillId="0" borderId="13" xfId="3" applyFont="1" applyBorder="1" applyAlignment="1">
      <alignment horizontal="left" vertical="center" wrapText="1" shrinkToFit="1"/>
    </xf>
    <xf numFmtId="38" fontId="14" fillId="0" borderId="0" xfId="1" applyFont="1" applyFill="1" applyBorder="1" applyAlignment="1">
      <alignment vertical="center"/>
    </xf>
    <xf numFmtId="38" fontId="14" fillId="0" borderId="22" xfId="1" applyFont="1" applyFill="1" applyBorder="1" applyAlignment="1">
      <alignment vertical="center"/>
    </xf>
    <xf numFmtId="176" fontId="14" fillId="0" borderId="30" xfId="6" applyFont="1" applyBorder="1">
      <alignment vertical="center"/>
    </xf>
    <xf numFmtId="0" fontId="30" fillId="3" borderId="24" xfId="7" applyFont="1" applyFill="1" applyBorder="1" applyAlignment="1">
      <alignment horizontal="center" vertical="center" wrapText="1"/>
    </xf>
    <xf numFmtId="38" fontId="14" fillId="0" borderId="24" xfId="8" applyFont="1" applyBorder="1">
      <alignment vertical="center"/>
    </xf>
    <xf numFmtId="38" fontId="14" fillId="0" borderId="7" xfId="7" applyNumberFormat="1" applyFont="1" applyBorder="1">
      <alignment vertical="center"/>
    </xf>
    <xf numFmtId="38" fontId="14" fillId="0" borderId="13" xfId="7" applyNumberFormat="1" applyFont="1" applyBorder="1">
      <alignment vertical="center"/>
    </xf>
    <xf numFmtId="0" fontId="30" fillId="0" borderId="26" xfId="7" applyFont="1" applyBorder="1" applyAlignment="1">
      <alignment horizontal="center" vertical="center" wrapText="1"/>
    </xf>
    <xf numFmtId="186" fontId="14" fillId="0" borderId="26" xfId="7" applyNumberFormat="1" applyFont="1" applyBorder="1">
      <alignment vertical="center"/>
    </xf>
    <xf numFmtId="186" fontId="14" fillId="0" borderId="27" xfId="7" applyNumberFormat="1" applyFont="1" applyBorder="1">
      <alignment vertical="center"/>
    </xf>
    <xf numFmtId="186" fontId="14" fillId="0" borderId="29" xfId="7" applyNumberFormat="1" applyFont="1" applyBorder="1">
      <alignment vertical="center"/>
    </xf>
    <xf numFmtId="176" fontId="14" fillId="0" borderId="0" xfId="6" applyFont="1" applyBorder="1" applyAlignment="1">
      <alignment horizontal="right" vertical="center"/>
    </xf>
    <xf numFmtId="0" fontId="14" fillId="10" borderId="24" xfId="7" applyFont="1" applyFill="1" applyBorder="1">
      <alignment vertical="center"/>
    </xf>
    <xf numFmtId="0" fontId="14" fillId="10" borderId="7" xfId="7" applyFont="1" applyFill="1" applyBorder="1">
      <alignment vertical="center"/>
    </xf>
    <xf numFmtId="0" fontId="14" fillId="10" borderId="13" xfId="7" applyFont="1" applyFill="1" applyBorder="1">
      <alignment vertical="center"/>
    </xf>
    <xf numFmtId="176" fontId="14" fillId="0" borderId="26" xfId="6" applyFont="1" applyBorder="1">
      <alignment vertical="center"/>
    </xf>
    <xf numFmtId="177" fontId="14" fillId="0" borderId="2" xfId="7" applyNumberFormat="1" applyFont="1" applyBorder="1">
      <alignment vertical="center"/>
    </xf>
    <xf numFmtId="177" fontId="14" fillId="0" borderId="3" xfId="7" applyNumberFormat="1" applyFont="1" applyBorder="1">
      <alignment vertical="center"/>
    </xf>
    <xf numFmtId="177" fontId="14" fillId="0" borderId="14" xfId="7" applyNumberFormat="1" applyFont="1" applyBorder="1">
      <alignment vertical="center"/>
    </xf>
    <xf numFmtId="0" fontId="14" fillId="2" borderId="30" xfId="5" applyFont="1" applyFill="1" applyBorder="1">
      <alignment vertical="center"/>
    </xf>
    <xf numFmtId="38" fontId="14" fillId="0" borderId="26" xfId="8" applyFont="1" applyBorder="1">
      <alignment vertical="center"/>
    </xf>
    <xf numFmtId="38" fontId="14" fillId="0" borderId="27" xfId="8" applyFont="1" applyBorder="1">
      <alignment vertical="center"/>
    </xf>
    <xf numFmtId="38" fontId="19" fillId="0" borderId="27" xfId="8" applyFont="1" applyBorder="1">
      <alignment vertical="center"/>
    </xf>
    <xf numFmtId="38" fontId="14" fillId="0" borderId="29" xfId="8" applyFont="1" applyBorder="1">
      <alignment vertical="center"/>
    </xf>
    <xf numFmtId="2" fontId="14" fillId="11" borderId="26" xfId="7" applyNumberFormat="1" applyFont="1" applyFill="1" applyBorder="1">
      <alignment vertical="center"/>
    </xf>
    <xf numFmtId="2" fontId="14" fillId="11" borderId="27" xfId="7" applyNumberFormat="1" applyFont="1" applyFill="1" applyBorder="1">
      <alignment vertical="center"/>
    </xf>
    <xf numFmtId="2" fontId="14" fillId="3" borderId="27" xfId="7" applyNumberFormat="1" applyFont="1" applyFill="1" applyBorder="1">
      <alignment vertical="center"/>
    </xf>
    <xf numFmtId="2" fontId="14" fillId="11" borderId="29" xfId="7" applyNumberFormat="1" applyFont="1" applyFill="1" applyBorder="1">
      <alignment vertical="center"/>
    </xf>
    <xf numFmtId="38" fontId="14" fillId="11" borderId="3" xfId="8" applyFont="1" applyFill="1" applyBorder="1">
      <alignment vertical="center"/>
    </xf>
    <xf numFmtId="38" fontId="14" fillId="11" borderId="14" xfId="8" applyFont="1" applyFill="1" applyBorder="1">
      <alignment vertical="center"/>
    </xf>
    <xf numFmtId="0" fontId="14" fillId="0" borderId="26" xfId="7" applyFont="1" applyBorder="1">
      <alignment vertical="center"/>
    </xf>
    <xf numFmtId="0" fontId="14" fillId="0" borderId="39" xfId="7" applyFont="1" applyBorder="1">
      <alignment vertical="center"/>
    </xf>
    <xf numFmtId="0" fontId="14" fillId="0" borderId="16" xfId="7" applyFont="1" applyBorder="1">
      <alignment vertical="center"/>
    </xf>
    <xf numFmtId="0" fontId="14" fillId="0" borderId="17" xfId="7" applyFont="1" applyBorder="1">
      <alignment vertical="center"/>
    </xf>
    <xf numFmtId="0" fontId="14" fillId="0" borderId="18" xfId="0" applyFont="1" applyBorder="1" applyAlignment="1">
      <alignment vertical="center"/>
    </xf>
    <xf numFmtId="0" fontId="14" fillId="0" borderId="37" xfId="7" applyFont="1" applyBorder="1">
      <alignment vertical="center"/>
    </xf>
    <xf numFmtId="0" fontId="14" fillId="0" borderId="19" xfId="7" applyFont="1" applyBorder="1">
      <alignment vertical="center"/>
    </xf>
    <xf numFmtId="0" fontId="14" fillId="0" borderId="20" xfId="7" applyFont="1" applyBorder="1">
      <alignment vertical="center"/>
    </xf>
    <xf numFmtId="0" fontId="14" fillId="0" borderId="38" xfId="7" applyFont="1" applyBorder="1">
      <alignment vertical="center"/>
    </xf>
    <xf numFmtId="0" fontId="14" fillId="0" borderId="21" xfId="7" applyFont="1" applyBorder="1">
      <alignment vertical="center"/>
    </xf>
    <xf numFmtId="0" fontId="14" fillId="0" borderId="22" xfId="7" applyFont="1" applyBorder="1">
      <alignment vertical="center"/>
    </xf>
    <xf numFmtId="0" fontId="14" fillId="0" borderId="22" xfId="7" applyFont="1" applyBorder="1" applyAlignment="1">
      <alignment horizontal="center" vertical="center"/>
    </xf>
    <xf numFmtId="0" fontId="14" fillId="0" borderId="23" xfId="7" applyFont="1" applyBorder="1" applyAlignment="1">
      <alignment horizontal="center" vertical="center"/>
    </xf>
    <xf numFmtId="0" fontId="14" fillId="0" borderId="37" xfId="7" applyFont="1" applyBorder="1" applyAlignment="1">
      <alignment horizontal="left" vertical="center" wrapText="1"/>
    </xf>
    <xf numFmtId="38" fontId="14" fillId="0" borderId="20" xfId="1" applyFont="1" applyFill="1" applyBorder="1" applyAlignment="1">
      <alignment vertical="center"/>
    </xf>
    <xf numFmtId="40" fontId="14" fillId="0" borderId="0" xfId="1" applyNumberFormat="1" applyFont="1" applyFill="1" applyBorder="1" applyAlignment="1">
      <alignment vertical="center"/>
    </xf>
    <xf numFmtId="0" fontId="14" fillId="0" borderId="18" xfId="7" applyFont="1" applyBorder="1">
      <alignment vertical="center"/>
    </xf>
    <xf numFmtId="38" fontId="33" fillId="14" borderId="1" xfId="1" applyFont="1" applyFill="1" applyBorder="1" applyAlignment="1">
      <alignment vertical="center"/>
    </xf>
    <xf numFmtId="0" fontId="14" fillId="5" borderId="1" xfId="0" applyFont="1" applyFill="1" applyBorder="1" applyAlignment="1">
      <alignment vertical="center"/>
    </xf>
    <xf numFmtId="38" fontId="33" fillId="5" borderId="1" xfId="1" applyFont="1" applyFill="1" applyBorder="1" applyAlignment="1">
      <alignment vertical="center"/>
    </xf>
    <xf numFmtId="38" fontId="14" fillId="5" borderId="1" xfId="1" applyFont="1" applyFill="1" applyBorder="1" applyAlignment="1">
      <alignment vertical="center"/>
    </xf>
    <xf numFmtId="0" fontId="14" fillId="5" borderId="43" xfId="0" applyFont="1" applyFill="1" applyBorder="1" applyAlignment="1">
      <alignment vertical="center"/>
    </xf>
    <xf numFmtId="2" fontId="14" fillId="5" borderId="48" xfId="0" applyNumberFormat="1" applyFont="1" applyFill="1" applyBorder="1" applyAlignment="1">
      <alignment vertical="center"/>
    </xf>
    <xf numFmtId="2" fontId="14" fillId="5" borderId="43" xfId="0" applyNumberFormat="1" applyFont="1" applyFill="1" applyBorder="1" applyAlignment="1">
      <alignment vertical="center"/>
    </xf>
    <xf numFmtId="38" fontId="14" fillId="0" borderId="41" xfId="1" applyFont="1" applyFill="1" applyBorder="1" applyAlignment="1">
      <alignment vertical="center"/>
    </xf>
    <xf numFmtId="0" fontId="14" fillId="0" borderId="42" xfId="0" applyFont="1" applyBorder="1" applyAlignment="1">
      <alignment vertical="center"/>
    </xf>
    <xf numFmtId="38" fontId="14" fillId="0" borderId="1" xfId="1" applyFont="1" applyFill="1" applyBorder="1" applyAlignment="1">
      <alignment vertical="center"/>
    </xf>
    <xf numFmtId="0" fontId="14" fillId="0" borderId="43" xfId="0" applyFont="1" applyBorder="1" applyAlignment="1">
      <alignment vertical="center"/>
    </xf>
    <xf numFmtId="38" fontId="33" fillId="0" borderId="1" xfId="1" applyFont="1" applyFill="1" applyBorder="1" applyAlignment="1">
      <alignment vertical="center"/>
    </xf>
    <xf numFmtId="10" fontId="14" fillId="0" borderId="43" xfId="0" applyNumberFormat="1" applyFont="1" applyBorder="1" applyAlignment="1">
      <alignment vertical="center"/>
    </xf>
    <xf numFmtId="190" fontId="14" fillId="0" borderId="43" xfId="10" applyNumberFormat="1" applyFont="1" applyFill="1" applyBorder="1" applyAlignment="1">
      <alignment vertical="center"/>
    </xf>
    <xf numFmtId="38" fontId="14" fillId="0" borderId="44" xfId="1" applyFont="1" applyFill="1" applyBorder="1" applyAlignment="1">
      <alignment vertical="center"/>
    </xf>
    <xf numFmtId="0" fontId="14" fillId="0" borderId="45" xfId="0" applyFont="1" applyBorder="1" applyAlignment="1">
      <alignment vertical="center"/>
    </xf>
    <xf numFmtId="38" fontId="33" fillId="15" borderId="1" xfId="1" applyFont="1" applyFill="1" applyBorder="1" applyAlignment="1">
      <alignment vertical="center"/>
    </xf>
    <xf numFmtId="38" fontId="14" fillId="15" borderId="1" xfId="1" applyFont="1" applyFill="1" applyBorder="1" applyAlignment="1">
      <alignment vertical="center"/>
    </xf>
    <xf numFmtId="0" fontId="14" fillId="15" borderId="43" xfId="0" applyFont="1" applyFill="1" applyBorder="1" applyAlignment="1">
      <alignment vertical="center"/>
    </xf>
    <xf numFmtId="2" fontId="14" fillId="15" borderId="48" xfId="0" applyNumberFormat="1" applyFont="1" applyFill="1" applyBorder="1" applyAlignment="1">
      <alignment vertical="center"/>
    </xf>
    <xf numFmtId="2" fontId="14" fillId="15" borderId="43" xfId="0" applyNumberFormat="1" applyFont="1" applyFill="1" applyBorder="1" applyAlignment="1">
      <alignment vertical="center"/>
    </xf>
    <xf numFmtId="0" fontId="39" fillId="0" borderId="39" xfId="0" applyFont="1" applyBorder="1" applyAlignment="1">
      <alignment horizontal="justify" vertical="center"/>
    </xf>
    <xf numFmtId="0" fontId="39" fillId="0" borderId="37" xfId="0" applyFont="1" applyBorder="1" applyAlignment="1">
      <alignment horizontal="justify" vertical="center"/>
    </xf>
    <xf numFmtId="0" fontId="14" fillId="0" borderId="37" xfId="0" applyFont="1" applyBorder="1"/>
    <xf numFmtId="0" fontId="14" fillId="0" borderId="38" xfId="0" applyFont="1" applyBorder="1"/>
    <xf numFmtId="0" fontId="40" fillId="0" borderId="0" xfId="0" applyFont="1"/>
    <xf numFmtId="0" fontId="14" fillId="0" borderId="1" xfId="0" applyFont="1" applyBorder="1" applyAlignment="1">
      <alignment horizontal="center" vertical="center"/>
    </xf>
    <xf numFmtId="0" fontId="14" fillId="0" borderId="0" xfId="7" applyFont="1" applyAlignment="1">
      <alignment horizontal="center" vertical="center" wrapText="1"/>
    </xf>
    <xf numFmtId="0" fontId="14" fillId="0" borderId="0" xfId="0" applyFont="1" applyAlignment="1">
      <alignment horizontal="right" vertical="center"/>
    </xf>
    <xf numFmtId="0" fontId="14" fillId="16" borderId="0" xfId="0" applyFont="1" applyFill="1" applyAlignment="1">
      <alignment vertical="center"/>
    </xf>
    <xf numFmtId="38" fontId="14" fillId="16" borderId="0" xfId="1" applyFont="1" applyFill="1" applyAlignment="1">
      <alignment vertical="center"/>
    </xf>
    <xf numFmtId="38" fontId="14" fillId="0" borderId="1" xfId="0" applyNumberFormat="1" applyFont="1" applyBorder="1" applyAlignment="1">
      <alignment vertical="center"/>
    </xf>
    <xf numFmtId="0" fontId="33" fillId="0" borderId="0" xfId="0" applyFont="1" applyAlignment="1">
      <alignment vertical="center"/>
    </xf>
    <xf numFmtId="38" fontId="33" fillId="0" borderId="0" xfId="1" applyFont="1" applyFill="1" applyAlignment="1">
      <alignment vertical="center"/>
    </xf>
    <xf numFmtId="0" fontId="14" fillId="16" borderId="1" xfId="0" applyFont="1" applyFill="1" applyBorder="1" applyAlignment="1">
      <alignment vertical="center"/>
    </xf>
    <xf numFmtId="0" fontId="14" fillId="17" borderId="0" xfId="0" applyFont="1" applyFill="1" applyAlignment="1">
      <alignment vertical="center"/>
    </xf>
    <xf numFmtId="0" fontId="15" fillId="0" borderId="0" xfId="0" applyFont="1" applyAlignment="1">
      <alignment horizontal="left" vertical="center"/>
    </xf>
    <xf numFmtId="0" fontId="14" fillId="18" borderId="0" xfId="0" applyFont="1" applyFill="1" applyAlignment="1">
      <alignment vertical="center"/>
    </xf>
    <xf numFmtId="38" fontId="14" fillId="18" borderId="0" xfId="1" applyFont="1" applyFill="1" applyAlignment="1">
      <alignment vertical="center"/>
    </xf>
    <xf numFmtId="0" fontId="33" fillId="18" borderId="0" xfId="0" applyFont="1" applyFill="1" applyAlignment="1">
      <alignment vertical="center"/>
    </xf>
    <xf numFmtId="38" fontId="33" fillId="18" borderId="0" xfId="1" applyFont="1" applyFill="1" applyAlignment="1">
      <alignment vertical="center"/>
    </xf>
    <xf numFmtId="0" fontId="14" fillId="18" borderId="0" xfId="0" applyFont="1" applyFill="1" applyAlignment="1">
      <alignment horizontal="left" vertical="center"/>
    </xf>
    <xf numFmtId="190" fontId="30" fillId="0" borderId="0" xfId="0" applyNumberFormat="1" applyFont="1" applyAlignment="1">
      <alignment horizontal="right" vertical="center"/>
    </xf>
    <xf numFmtId="0" fontId="15" fillId="0" borderId="4" xfId="0" applyFont="1" applyBorder="1" applyAlignment="1">
      <alignment vertical="center"/>
    </xf>
    <xf numFmtId="38" fontId="15" fillId="0" borderId="46" xfId="0" applyNumberFormat="1" applyFont="1" applyBorder="1" applyAlignment="1">
      <alignment horizontal="center" vertical="center"/>
    </xf>
    <xf numFmtId="0" fontId="15" fillId="0" borderId="6" xfId="0" applyFont="1" applyBorder="1" applyAlignment="1">
      <alignment horizontal="left" vertical="center"/>
    </xf>
    <xf numFmtId="0" fontId="14" fillId="0" borderId="28" xfId="0" applyFont="1" applyBorder="1" applyAlignment="1">
      <alignment vertical="center"/>
    </xf>
    <xf numFmtId="38" fontId="14" fillId="0" borderId="7" xfId="8" applyFont="1" applyBorder="1">
      <alignment vertical="center"/>
    </xf>
    <xf numFmtId="0" fontId="14" fillId="5" borderId="0" xfId="7" applyFont="1" applyFill="1">
      <alignment vertical="center"/>
    </xf>
    <xf numFmtId="0" fontId="14" fillId="5" borderId="0" xfId="7" applyFont="1" applyFill="1" applyAlignment="1">
      <alignment horizontal="center" vertical="center" wrapText="1"/>
    </xf>
    <xf numFmtId="176" fontId="14" fillId="5" borderId="0" xfId="6" applyFont="1" applyFill="1" applyBorder="1">
      <alignment vertical="center"/>
    </xf>
    <xf numFmtId="0" fontId="30" fillId="5" borderId="24" xfId="7" applyFont="1" applyFill="1" applyBorder="1" applyAlignment="1">
      <alignment horizontal="center" vertical="center" wrapText="1"/>
    </xf>
    <xf numFmtId="38" fontId="14" fillId="5" borderId="7" xfId="8" applyFont="1" applyFill="1" applyBorder="1">
      <alignment vertical="center"/>
    </xf>
    <xf numFmtId="176" fontId="14" fillId="5" borderId="30" xfId="6" applyFont="1" applyFill="1" applyBorder="1">
      <alignment vertical="center"/>
    </xf>
    <xf numFmtId="38" fontId="33" fillId="16" borderId="1" xfId="0" applyNumberFormat="1" applyFont="1" applyFill="1" applyBorder="1" applyAlignment="1">
      <alignment vertical="center"/>
    </xf>
    <xf numFmtId="0" fontId="41" fillId="3" borderId="24" xfId="7" applyFont="1" applyFill="1" applyBorder="1" applyAlignment="1">
      <alignment horizontal="center" vertical="center" wrapText="1"/>
    </xf>
    <xf numFmtId="0" fontId="42" fillId="0" borderId="1" xfId="0" quotePrefix="1" applyFont="1" applyBorder="1" applyAlignment="1">
      <alignment horizontal="center" vertical="center"/>
    </xf>
    <xf numFmtId="0" fontId="14" fillId="0" borderId="14" xfId="0" applyFont="1" applyBorder="1" applyAlignment="1">
      <alignment vertical="top"/>
    </xf>
    <xf numFmtId="0" fontId="14" fillId="0" borderId="2" xfId="0" applyFont="1" applyBorder="1" applyAlignment="1">
      <alignment vertical="top"/>
    </xf>
    <xf numFmtId="0" fontId="14" fillId="0" borderId="3" xfId="0" applyFont="1" applyBorder="1" applyAlignment="1">
      <alignment vertical="top"/>
    </xf>
    <xf numFmtId="0" fontId="14" fillId="0" borderId="2" xfId="0" applyFont="1" applyBorder="1" applyAlignment="1">
      <alignment vertical="center"/>
    </xf>
    <xf numFmtId="0" fontId="14" fillId="0" borderId="3" xfId="0" applyFont="1" applyBorder="1" applyAlignment="1">
      <alignment vertical="center"/>
    </xf>
    <xf numFmtId="14" fontId="14" fillId="0" borderId="0" xfId="0" applyNumberFormat="1" applyFont="1" applyAlignment="1">
      <alignment vertical="center"/>
    </xf>
    <xf numFmtId="38" fontId="14" fillId="9" borderId="52" xfId="1" applyFont="1" applyFill="1" applyBorder="1" applyAlignment="1"/>
    <xf numFmtId="38" fontId="14" fillId="9" borderId="74" xfId="1" applyFont="1" applyFill="1" applyBorder="1" applyAlignment="1"/>
    <xf numFmtId="0" fontId="14" fillId="9" borderId="1" xfId="0" applyFont="1" applyFill="1" applyBorder="1" applyAlignment="1">
      <alignment vertical="center"/>
    </xf>
    <xf numFmtId="38" fontId="33" fillId="9" borderId="1" xfId="0" applyNumberFormat="1" applyFont="1" applyFill="1" applyBorder="1" applyAlignment="1">
      <alignment vertical="center"/>
    </xf>
    <xf numFmtId="0" fontId="14" fillId="9" borderId="0" xfId="0" applyFont="1" applyFill="1" applyAlignment="1">
      <alignment vertical="center"/>
    </xf>
    <xf numFmtId="38" fontId="14" fillId="9" borderId="0" xfId="1" applyFont="1" applyFill="1" applyAlignment="1">
      <alignment vertical="center"/>
    </xf>
    <xf numFmtId="38" fontId="33" fillId="5" borderId="0" xfId="1" applyFont="1" applyFill="1" applyAlignment="1">
      <alignment vertical="center"/>
    </xf>
    <xf numFmtId="38" fontId="14" fillId="5" borderId="0" xfId="1" applyFont="1" applyFill="1" applyAlignment="1">
      <alignment vertical="center"/>
    </xf>
    <xf numFmtId="38" fontId="33" fillId="5" borderId="1" xfId="0" applyNumberFormat="1" applyFont="1" applyFill="1" applyBorder="1" applyAlignment="1">
      <alignment vertical="center"/>
    </xf>
    <xf numFmtId="0" fontId="33" fillId="5" borderId="0" xfId="0" applyFont="1" applyFill="1" applyAlignment="1">
      <alignment vertical="center"/>
    </xf>
    <xf numFmtId="38" fontId="14" fillId="17" borderId="0" xfId="0" applyNumberFormat="1" applyFont="1" applyFill="1" applyAlignment="1">
      <alignment vertical="center"/>
    </xf>
    <xf numFmtId="14" fontId="44" fillId="0" borderId="0" xfId="0" applyNumberFormat="1" applyFont="1" applyAlignment="1">
      <alignment vertical="center"/>
    </xf>
    <xf numFmtId="0" fontId="14" fillId="0" borderId="17" xfId="0" applyFont="1" applyBorder="1" applyAlignment="1">
      <alignment horizontal="center"/>
    </xf>
    <xf numFmtId="0" fontId="35" fillId="0" borderId="4" xfId="13" applyFont="1" applyBorder="1" applyAlignment="1">
      <alignment horizontal="center" vertical="center"/>
    </xf>
    <xf numFmtId="0" fontId="35" fillId="0" borderId="46" xfId="13" applyFont="1" applyBorder="1" applyAlignment="1">
      <alignment horizontal="center" vertical="center"/>
    </xf>
    <xf numFmtId="0" fontId="35" fillId="0" borderId="6" xfId="13" applyFont="1" applyBorder="1" applyAlignment="1">
      <alignment horizontal="center" vertical="center"/>
    </xf>
    <xf numFmtId="0" fontId="43" fillId="0" borderId="0" xfId="0" applyFont="1" applyAlignment="1">
      <alignment horizontal="center" vertical="center"/>
    </xf>
    <xf numFmtId="0" fontId="14" fillId="0" borderId="24" xfId="0" applyFont="1" applyBorder="1" applyAlignment="1">
      <alignment horizontal="left" vertical="center"/>
    </xf>
    <xf numFmtId="0" fontId="14" fillId="0" borderId="32" xfId="0" applyFont="1" applyBorder="1" applyAlignment="1">
      <alignment horizontal="left" vertical="center"/>
    </xf>
    <xf numFmtId="191" fontId="15" fillId="13" borderId="0" xfId="1" applyNumberFormat="1" applyFont="1" applyFill="1" applyAlignment="1">
      <alignment horizontal="center" vertical="center"/>
    </xf>
    <xf numFmtId="0" fontId="21" fillId="12" borderId="56" xfId="7" applyFont="1" applyFill="1" applyBorder="1" applyAlignment="1">
      <alignment horizontal="center" vertical="center" wrapText="1"/>
    </xf>
    <xf numFmtId="0" fontId="21" fillId="12" borderId="7" xfId="7" applyFont="1" applyFill="1" applyBorder="1" applyAlignment="1">
      <alignment horizontal="center" vertical="center" wrapText="1"/>
    </xf>
    <xf numFmtId="0" fontId="31" fillId="12" borderId="24" xfId="7" applyFont="1" applyFill="1" applyBorder="1" applyAlignment="1">
      <alignment horizontal="center" vertical="center"/>
    </xf>
    <xf numFmtId="0" fontId="31" fillId="12" borderId="50" xfId="7" applyFont="1" applyFill="1" applyBorder="1" applyAlignment="1">
      <alignment horizontal="center" vertical="center"/>
    </xf>
    <xf numFmtId="0" fontId="35" fillId="0" borderId="4" xfId="13" applyFont="1" applyFill="1" applyBorder="1" applyAlignment="1">
      <alignment horizontal="center" vertical="center"/>
    </xf>
    <xf numFmtId="0" fontId="35" fillId="0" borderId="46" xfId="13" applyFont="1" applyFill="1" applyBorder="1" applyAlignment="1">
      <alignment horizontal="center" vertical="center"/>
    </xf>
    <xf numFmtId="0" fontId="35" fillId="0" borderId="6" xfId="13" applyFont="1" applyFill="1" applyBorder="1" applyAlignment="1">
      <alignment horizontal="center" vertical="center"/>
    </xf>
    <xf numFmtId="38" fontId="14" fillId="0" borderId="13" xfId="1" applyFont="1" applyFill="1" applyBorder="1" applyAlignment="1">
      <alignment horizontal="center" vertical="center"/>
    </xf>
    <xf numFmtId="38" fontId="14" fillId="0" borderId="29" xfId="1" applyFont="1" applyFill="1" applyBorder="1" applyAlignment="1">
      <alignment horizontal="center" vertical="center"/>
    </xf>
    <xf numFmtId="38" fontId="14" fillId="0" borderId="67" xfId="1" applyFont="1" applyFill="1" applyBorder="1" applyAlignment="1">
      <alignment horizontal="center" vertical="center"/>
    </xf>
    <xf numFmtId="38" fontId="14" fillId="0" borderId="30" xfId="1" applyFont="1" applyFill="1" applyBorder="1" applyAlignment="1">
      <alignment horizontal="center" vertical="center"/>
    </xf>
    <xf numFmtId="38" fontId="14" fillId="0" borderId="32" xfId="1" applyFont="1" applyFill="1" applyBorder="1" applyAlignment="1">
      <alignment horizontal="center" vertical="center"/>
    </xf>
    <xf numFmtId="38" fontId="14" fillId="0" borderId="53" xfId="1" applyFont="1" applyFill="1" applyBorder="1" applyAlignment="1">
      <alignment horizontal="center" vertical="center"/>
    </xf>
    <xf numFmtId="38" fontId="14" fillId="0" borderId="69" xfId="1" applyFont="1" applyFill="1" applyBorder="1" applyAlignment="1">
      <alignment horizontal="center" vertical="center"/>
    </xf>
    <xf numFmtId="38" fontId="14" fillId="0" borderId="70" xfId="1" applyFont="1" applyFill="1" applyBorder="1" applyAlignment="1">
      <alignment horizontal="center" vertical="center"/>
    </xf>
    <xf numFmtId="38" fontId="14" fillId="0" borderId="71" xfId="1" applyFont="1" applyFill="1" applyBorder="1" applyAlignment="1">
      <alignment horizontal="center" vertical="center"/>
    </xf>
    <xf numFmtId="0" fontId="14" fillId="0" borderId="1" xfId="0" applyFont="1" applyBorder="1" applyAlignment="1">
      <alignment horizontal="center" vertical="center"/>
    </xf>
    <xf numFmtId="0" fontId="33" fillId="0" borderId="2" xfId="3" applyFont="1" applyBorder="1" applyAlignment="1">
      <alignment horizontal="left" vertical="center" shrinkToFit="1"/>
    </xf>
    <xf numFmtId="0" fontId="33" fillId="0" borderId="14" xfId="3" applyFont="1" applyBorder="1" applyAlignment="1">
      <alignment horizontal="left" vertical="center" shrinkToFit="1"/>
    </xf>
    <xf numFmtId="0" fontId="16" fillId="0" borderId="2" xfId="3" applyFont="1" applyBorder="1" applyAlignment="1">
      <alignment horizontal="center" vertical="center"/>
    </xf>
    <xf numFmtId="0" fontId="16" fillId="0" borderId="14" xfId="3" applyFont="1" applyBorder="1" applyAlignment="1">
      <alignment horizontal="center" vertical="center"/>
    </xf>
    <xf numFmtId="10" fontId="18" fillId="0" borderId="3" xfId="3" applyNumberFormat="1" applyFont="1" applyBorder="1" applyAlignment="1">
      <alignment horizontal="right" vertical="center" shrinkToFit="1"/>
    </xf>
    <xf numFmtId="10" fontId="18" fillId="0" borderId="11" xfId="3" applyNumberFormat="1" applyFont="1" applyBorder="1" applyAlignment="1">
      <alignment horizontal="right" vertical="center" shrinkToFit="1"/>
    </xf>
    <xf numFmtId="10" fontId="18" fillId="0" borderId="12" xfId="3" applyNumberFormat="1" applyFont="1" applyBorder="1" applyAlignment="1">
      <alignment horizontal="right" vertical="center" shrinkToFit="1"/>
    </xf>
    <xf numFmtId="0" fontId="14" fillId="0" borderId="24" xfId="5" applyFont="1" applyBorder="1" applyAlignment="1">
      <alignment horizontal="center" vertical="center" wrapText="1"/>
    </xf>
    <xf numFmtId="0" fontId="14" fillId="0" borderId="26" xfId="5" applyFont="1" applyBorder="1" applyAlignment="1">
      <alignment horizontal="center" vertical="center" wrapText="1"/>
    </xf>
    <xf numFmtId="0" fontId="14" fillId="0" borderId="13" xfId="5" applyFont="1" applyBorder="1" applyAlignment="1">
      <alignment horizontal="center" vertical="center" wrapText="1"/>
    </xf>
    <xf numFmtId="0" fontId="14" fillId="0" borderId="29" xfId="5" applyFont="1" applyBorder="1" applyAlignment="1">
      <alignment horizontal="center" vertical="center" wrapText="1"/>
    </xf>
    <xf numFmtId="0" fontId="14" fillId="0" borderId="30" xfId="5" applyFont="1" applyBorder="1" applyAlignment="1">
      <alignment horizontal="center" vertical="center"/>
    </xf>
    <xf numFmtId="0" fontId="14" fillId="0" borderId="32" xfId="5" applyFont="1" applyBorder="1" applyAlignment="1">
      <alignment horizontal="center" vertical="center"/>
    </xf>
    <xf numFmtId="0" fontId="14" fillId="0" borderId="24" xfId="5" applyFont="1" applyBorder="1" applyAlignment="1">
      <alignment horizontal="center" vertical="center"/>
    </xf>
    <xf numFmtId="0" fontId="14" fillId="0" borderId="26" xfId="5" applyFont="1" applyBorder="1" applyAlignment="1">
      <alignment horizontal="center" vertical="center"/>
    </xf>
    <xf numFmtId="0" fontId="14" fillId="0" borderId="24" xfId="7" applyFont="1" applyBorder="1" applyAlignment="1">
      <alignment horizontal="center" vertical="center"/>
    </xf>
    <xf numFmtId="0" fontId="14" fillId="0" borderId="26" xfId="7" applyFont="1" applyBorder="1" applyAlignment="1">
      <alignment horizontal="center" vertical="center"/>
    </xf>
    <xf numFmtId="0" fontId="14" fillId="0" borderId="13" xfId="7" applyFont="1" applyBorder="1" applyAlignment="1">
      <alignment horizontal="center" vertical="center"/>
    </xf>
    <xf numFmtId="0" fontId="14" fillId="0" borderId="29" xfId="7" applyFont="1" applyBorder="1" applyAlignment="1">
      <alignment horizontal="center" vertical="center"/>
    </xf>
    <xf numFmtId="0" fontId="14" fillId="0" borderId="2" xfId="7" applyFont="1" applyBorder="1" applyAlignment="1">
      <alignment horizontal="center" vertical="center" wrapText="1"/>
    </xf>
    <xf numFmtId="0" fontId="14" fillId="0" borderId="3" xfId="7" applyFont="1" applyBorder="1" applyAlignment="1">
      <alignment horizontal="center" vertical="center"/>
    </xf>
    <xf numFmtId="0" fontId="14" fillId="0" borderId="14" xfId="7" applyFont="1" applyBorder="1" applyAlignment="1">
      <alignment horizontal="center" vertical="center"/>
    </xf>
    <xf numFmtId="0" fontId="14" fillId="0" borderId="24" xfId="7" applyFont="1" applyBorder="1" applyAlignment="1">
      <alignment horizontal="center" vertical="center" wrapText="1"/>
    </xf>
    <xf numFmtId="0" fontId="14" fillId="0" borderId="13" xfId="7" applyFont="1" applyBorder="1" applyAlignment="1">
      <alignment horizontal="center" vertical="center" wrapText="1"/>
    </xf>
    <xf numFmtId="0" fontId="14" fillId="0" borderId="7" xfId="7" applyFont="1" applyBorder="1" applyAlignment="1">
      <alignment horizontal="center" vertical="center" wrapText="1"/>
    </xf>
    <xf numFmtId="0" fontId="14" fillId="0" borderId="0" xfId="7" applyFont="1" applyAlignment="1">
      <alignment horizontal="center" vertical="center" wrapText="1"/>
    </xf>
    <xf numFmtId="0" fontId="14" fillId="0" borderId="0" xfId="7" applyFont="1" applyAlignment="1">
      <alignment horizontal="center" vertical="center"/>
    </xf>
    <xf numFmtId="10" fontId="9" fillId="0" borderId="12" xfId="3" applyNumberFormat="1" applyFont="1" applyBorder="1" applyAlignment="1">
      <alignment horizontal="right" vertical="center" shrinkToFit="1"/>
    </xf>
    <xf numFmtId="10" fontId="9" fillId="0" borderId="3" xfId="3" applyNumberFormat="1" applyFont="1" applyBorder="1" applyAlignment="1">
      <alignment horizontal="right" vertical="center" shrinkToFit="1"/>
    </xf>
    <xf numFmtId="0" fontId="4" fillId="0" borderId="1" xfId="3" applyFont="1" applyBorder="1" applyAlignment="1">
      <alignment horizontal="center" vertical="center"/>
    </xf>
    <xf numFmtId="0" fontId="5" fillId="0" borderId="2" xfId="3" applyFont="1" applyBorder="1" applyAlignment="1">
      <alignment horizontal="center" vertical="center" shrinkToFit="1"/>
    </xf>
    <xf numFmtId="0" fontId="5" fillId="0" borderId="3" xfId="3" applyFont="1" applyBorder="1" applyAlignment="1">
      <alignment horizontal="center" vertical="center" shrinkToFit="1"/>
    </xf>
    <xf numFmtId="0" fontId="5" fillId="0" borderId="2" xfId="3" applyFont="1" applyBorder="1" applyAlignment="1">
      <alignment horizontal="center" vertical="center"/>
    </xf>
    <xf numFmtId="0" fontId="5" fillId="0" borderId="3" xfId="3" applyFont="1" applyBorder="1" applyAlignment="1">
      <alignment horizontal="center" vertical="center"/>
    </xf>
    <xf numFmtId="10" fontId="9" fillId="0" borderId="11" xfId="3" applyNumberFormat="1" applyFont="1" applyBorder="1" applyAlignment="1">
      <alignment horizontal="right" vertical="center" shrinkToFit="1"/>
    </xf>
  </cellXfs>
  <cellStyles count="14">
    <cellStyle name="パーセント" xfId="10" builtinId="5"/>
    <cellStyle name="パーセント 2" xfId="9" xr:uid="{A08E8F75-B3C5-4105-BF99-9CFA603D9CBF}"/>
    <cellStyle name="ハイパーリンク" xfId="13" builtinId="8"/>
    <cellStyle name="桁区切り" xfId="1" builtinId="6"/>
    <cellStyle name="桁区切り [0.00] 2" xfId="6" xr:uid="{A57F2A10-91AB-47D2-9063-9B2A668FC60A}"/>
    <cellStyle name="桁区切り 2" xfId="8" xr:uid="{0D78C77D-350E-48A5-A739-C5D1BB42CC7D}"/>
    <cellStyle name="桁区切り 3" xfId="12" xr:uid="{CCE13885-E0C0-41EE-819E-72079CE48B90}"/>
    <cellStyle name="標準" xfId="0" builtinId="0"/>
    <cellStyle name="標準 2" xfId="3" xr:uid="{00000000-0005-0000-0000-000032000000}"/>
    <cellStyle name="標準 2 2" xfId="5" xr:uid="{1E6DDD3F-22A6-4D12-BCA9-AACB6C623A5C}"/>
    <cellStyle name="標準 3" xfId="4" xr:uid="{00000000-0005-0000-0000-000033000000}"/>
    <cellStyle name="標準 4" xfId="2" xr:uid="{00000000-0005-0000-0000-00000D000000}"/>
    <cellStyle name="標準 5" xfId="7" xr:uid="{1D41AE51-48A4-4241-B166-1D5A1A366C0C}"/>
    <cellStyle name="標準 6" xfId="11" xr:uid="{F49C53D2-74E8-4942-984B-DE2B85D4DE71}"/>
  </cellStyles>
  <dxfs count="0"/>
  <tableStyles count="0" defaultTableStyle="TableStyleMedium2" defaultPivotStyle="PivotStyleLight16"/>
  <colors>
    <mruColors>
      <color rgb="FF28A7CA"/>
      <color rgb="FFDAD7FD"/>
      <color rgb="FFECE800"/>
      <color rgb="FFFFF2CC"/>
      <color rgb="FFFBE5D6"/>
      <color rgb="FFABA7A7"/>
      <color rgb="FFDDDB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emf"/></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133350</xdr:colOff>
      <xdr:row>22</xdr:row>
      <xdr:rowOff>28575</xdr:rowOff>
    </xdr:from>
    <xdr:to>
      <xdr:col>2</xdr:col>
      <xdr:colOff>6905626</xdr:colOff>
      <xdr:row>44</xdr:row>
      <xdr:rowOff>95251</xdr:rowOff>
    </xdr:to>
    <xdr:pic>
      <xdr:nvPicPr>
        <xdr:cNvPr id="2" name="図 1">
          <a:extLst>
            <a:ext uri="{FF2B5EF4-FFF2-40B4-BE49-F238E27FC236}">
              <a16:creationId xmlns:a16="http://schemas.microsoft.com/office/drawing/2014/main" id="{4611820D-7B42-42A4-BDC5-60B776AF9614}"/>
            </a:ext>
          </a:extLst>
        </xdr:cNvPr>
        <xdr:cNvPicPr>
          <a:picLocks noChangeAspect="1"/>
        </xdr:cNvPicPr>
      </xdr:nvPicPr>
      <xdr:blipFill rotWithShape="1">
        <a:blip xmlns:r="http://schemas.openxmlformats.org/officeDocument/2006/relationships" r:embed="rId1"/>
        <a:srcRect l="31827" t="41022" r="31137" b="21658"/>
        <a:stretch/>
      </xdr:blipFill>
      <xdr:spPr>
        <a:xfrm>
          <a:off x="1190625" y="3829050"/>
          <a:ext cx="6772276" cy="3838576"/>
        </a:xfrm>
        <a:prstGeom prst="rect">
          <a:avLst/>
        </a:prstGeom>
        <a:ln>
          <a:solidFill>
            <a:sysClr val="windowText" lastClr="000000"/>
          </a:solid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57150</xdr:colOff>
      <xdr:row>21</xdr:row>
      <xdr:rowOff>9526</xdr:rowOff>
    </xdr:from>
    <xdr:to>
      <xdr:col>21</xdr:col>
      <xdr:colOff>261938</xdr:colOff>
      <xdr:row>26</xdr:row>
      <xdr:rowOff>123826</xdr:rowOff>
    </xdr:to>
    <xdr:sp macro="" textlink="">
      <xdr:nvSpPr>
        <xdr:cNvPr id="3" name="テキスト ボックス 2">
          <a:extLst>
            <a:ext uri="{FF2B5EF4-FFF2-40B4-BE49-F238E27FC236}">
              <a16:creationId xmlns:a16="http://schemas.microsoft.com/office/drawing/2014/main" id="{DB4F5FEB-3B3B-451B-832A-E41E00AA0A55}"/>
            </a:ext>
          </a:extLst>
        </xdr:cNvPr>
        <xdr:cNvSpPr txBox="1"/>
      </xdr:nvSpPr>
      <xdr:spPr>
        <a:xfrm>
          <a:off x="742950" y="4057651"/>
          <a:ext cx="12663488" cy="971550"/>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本ツールでは、観光客による県内での消費（移動・宿泊・飲食・お土産等）がもたらす波及効果のみを推計対象としました。</a:t>
          </a:r>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もしも観光客を誘引するイベント等の開催自体を含めた波及効果を推計したい場合は、観光消費額に加え、イベント施設の整備や広報・運営費用等についても新規需要額として見積もって推計します。</a:t>
          </a:r>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a:t>
          </a:r>
          <a:r>
            <a:rPr kumimoji="1" lang="en-US" altLang="ja-JP" sz="1100">
              <a:latin typeface="BIZ UDPゴシック" panose="020B0400000000000000" pitchFamily="50" charset="-128"/>
              <a:ea typeface="BIZ UDPゴシック" panose="020B0400000000000000" pitchFamily="50" charset="-128"/>
            </a:rPr>
            <a:t>※</a:t>
          </a:r>
          <a:r>
            <a:rPr kumimoji="1" lang="ja-JP" altLang="en-US" sz="1100">
              <a:latin typeface="BIZ UDPゴシック" panose="020B0400000000000000" pitchFamily="50" charset="-128"/>
              <a:ea typeface="BIZ UDPゴシック" panose="020B0400000000000000" pitchFamily="50" charset="-128"/>
            </a:rPr>
            <a:t>本ツールでの、日帰り客数はイベント入場料が発生する場合のみ反映する仕様としております。例：宿泊を伴う来場者数が０人、イベント入場料が０円の場合は結果は算出されません。）</a:t>
          </a:r>
          <a:endParaRPr kumimoji="1" lang="en-US" altLang="ja-JP" sz="1100">
            <a:latin typeface="BIZ UDPゴシック" panose="020B0400000000000000" pitchFamily="50" charset="-128"/>
            <a:ea typeface="BIZ UDPゴシック" panose="020B0400000000000000" pitchFamily="50" charset="-128"/>
          </a:endParaRPr>
        </a:p>
        <a:p>
          <a:endParaRPr kumimoji="1" lang="en-US" altLang="ja-JP" sz="1100">
            <a:latin typeface="BIZ UDPゴシック" panose="020B0400000000000000" pitchFamily="50" charset="-128"/>
            <a:ea typeface="BIZ UDPゴシック" panose="020B04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324970</xdr:colOff>
      <xdr:row>31</xdr:row>
      <xdr:rowOff>33618</xdr:rowOff>
    </xdr:from>
    <xdr:to>
      <xdr:col>0</xdr:col>
      <xdr:colOff>2857500</xdr:colOff>
      <xdr:row>36</xdr:row>
      <xdr:rowOff>56030</xdr:rowOff>
    </xdr:to>
    <xdr:sp macro="" textlink="">
      <xdr:nvSpPr>
        <xdr:cNvPr id="76" name="吹き出し: 角を丸めた四角形 75">
          <a:extLst>
            <a:ext uri="{FF2B5EF4-FFF2-40B4-BE49-F238E27FC236}">
              <a16:creationId xmlns:a16="http://schemas.microsoft.com/office/drawing/2014/main" id="{F6AD26FA-654C-4F35-B10F-FE9615FA593E}"/>
            </a:ext>
          </a:extLst>
        </xdr:cNvPr>
        <xdr:cNvSpPr/>
      </xdr:nvSpPr>
      <xdr:spPr>
        <a:xfrm>
          <a:off x="324970" y="4996143"/>
          <a:ext cx="2532530" cy="879662"/>
        </a:xfrm>
        <a:prstGeom prst="wedgeRoundRectCallout">
          <a:avLst>
            <a:gd name="adj1" fmla="val 71513"/>
            <a:gd name="adj2" fmla="val -257"/>
            <a:gd name="adj3" fmla="val 16667"/>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1">
              <a:solidFill>
                <a:sysClr val="windowText" lastClr="000000"/>
              </a:solidFill>
              <a:latin typeface="BIZ UDPゴシック" panose="020B0400000000000000" pitchFamily="50" charset="-128"/>
              <a:ea typeface="BIZ UDPゴシック" panose="020B0400000000000000" pitchFamily="50" charset="-128"/>
            </a:rPr>
            <a:t>・平均消費性向</a:t>
          </a:r>
          <a:endParaRPr kumimoji="1" lang="en-US" altLang="ja-JP" sz="9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900" b="0">
              <a:solidFill>
                <a:sysClr val="windowText" lastClr="000000"/>
              </a:solidFill>
              <a:latin typeface="BIZ UDPゴシック" panose="020B0400000000000000" pitchFamily="50" charset="-128"/>
              <a:ea typeface="BIZ UDPゴシック" panose="020B0400000000000000" pitchFamily="50" charset="-128"/>
            </a:rPr>
            <a:t>沖縄県「家計調査」 </a:t>
          </a:r>
          <a:endParaRPr kumimoji="1" lang="en-US" altLang="ja-JP" sz="900" b="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900" b="0">
              <a:solidFill>
                <a:sysClr val="windowText" lastClr="000000"/>
              </a:solidFill>
              <a:latin typeface="BIZ UDPゴシック" panose="020B0400000000000000" pitchFamily="50" charset="-128"/>
              <a:ea typeface="BIZ UDPゴシック" panose="020B0400000000000000" pitchFamily="50" charset="-128"/>
            </a:rPr>
            <a:t> 年平均、２人以上世帯・勤労者世帯</a:t>
          </a:r>
          <a:endParaRPr kumimoji="1" lang="en-US" altLang="ja-JP" sz="900" b="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900" b="0">
              <a:solidFill>
                <a:sysClr val="windowText" lastClr="000000"/>
              </a:solidFill>
              <a:latin typeface="BIZ UDPゴシック" panose="020B0400000000000000" pitchFamily="50" charset="-128"/>
              <a:ea typeface="BIZ UDPゴシック" panose="020B0400000000000000" pitchFamily="50" charset="-128"/>
            </a:rPr>
            <a:t>2023</a:t>
          </a:r>
          <a:r>
            <a:rPr kumimoji="1" lang="ja-JP" altLang="en-US" sz="900" b="0">
              <a:solidFill>
                <a:sysClr val="windowText" lastClr="000000"/>
              </a:solidFill>
              <a:latin typeface="BIZ UDPゴシック" panose="020B0400000000000000" pitchFamily="50" charset="-128"/>
              <a:ea typeface="BIZ UDPゴシック" panose="020B0400000000000000" pitchFamily="50" charset="-128"/>
            </a:rPr>
            <a:t>年平均</a:t>
          </a:r>
          <a:endParaRPr kumimoji="1" lang="en-US" altLang="ja-JP" sz="900" b="0">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xdr:col>
      <xdr:colOff>16565</xdr:colOff>
      <xdr:row>14</xdr:row>
      <xdr:rowOff>57976</xdr:rowOff>
    </xdr:from>
    <xdr:to>
      <xdr:col>3</xdr:col>
      <xdr:colOff>604630</xdr:colOff>
      <xdr:row>16</xdr:row>
      <xdr:rowOff>142106</xdr:rowOff>
    </xdr:to>
    <xdr:grpSp>
      <xdr:nvGrpSpPr>
        <xdr:cNvPr id="9" name="グループ化 8">
          <a:extLst>
            <a:ext uri="{FF2B5EF4-FFF2-40B4-BE49-F238E27FC236}">
              <a16:creationId xmlns:a16="http://schemas.microsoft.com/office/drawing/2014/main" id="{E936E65B-585F-49C1-AB83-09ECAD5AC1B4}"/>
            </a:ext>
          </a:extLst>
        </xdr:cNvPr>
        <xdr:cNvGrpSpPr/>
      </xdr:nvGrpSpPr>
      <xdr:grpSpPr>
        <a:xfrm>
          <a:off x="5429006" y="2601711"/>
          <a:ext cx="588065" cy="420307"/>
          <a:chOff x="1350065" y="579780"/>
          <a:chExt cx="588065" cy="432000"/>
        </a:xfrm>
      </xdr:grpSpPr>
      <xdr:cxnSp macro="">
        <xdr:nvCxnSpPr>
          <xdr:cNvPr id="5" name="直線矢印コネクタ 4">
            <a:extLst>
              <a:ext uri="{FF2B5EF4-FFF2-40B4-BE49-F238E27FC236}">
                <a16:creationId xmlns:a16="http://schemas.microsoft.com/office/drawing/2014/main" id="{B98683A5-6538-4E24-BA9E-EE2BF2D763B5}"/>
              </a:ext>
            </a:extLst>
          </xdr:cNvPr>
          <xdr:cNvCxnSpPr/>
        </xdr:nvCxnSpPr>
        <xdr:spPr>
          <a:xfrm>
            <a:off x="1938130" y="579780"/>
            <a:ext cx="0" cy="4320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a:extLst>
              <a:ext uri="{FF2B5EF4-FFF2-40B4-BE49-F238E27FC236}">
                <a16:creationId xmlns:a16="http://schemas.microsoft.com/office/drawing/2014/main" id="{0C94C2E7-61AD-4CF2-9DB2-CEF026C8926F}"/>
              </a:ext>
            </a:extLst>
          </xdr:cNvPr>
          <xdr:cNvCxnSpPr/>
        </xdr:nvCxnSpPr>
        <xdr:spPr>
          <a:xfrm>
            <a:off x="1350065" y="762000"/>
            <a:ext cx="579783" cy="0"/>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9525</xdr:colOff>
      <xdr:row>17</xdr:row>
      <xdr:rowOff>95250</xdr:rowOff>
    </xdr:from>
    <xdr:to>
      <xdr:col>5</xdr:col>
      <xdr:colOff>1206500</xdr:colOff>
      <xdr:row>17</xdr:row>
      <xdr:rowOff>95250</xdr:rowOff>
    </xdr:to>
    <xdr:cxnSp macro="">
      <xdr:nvCxnSpPr>
        <xdr:cNvPr id="20" name="直線矢印コネクタ 19">
          <a:extLst>
            <a:ext uri="{FF2B5EF4-FFF2-40B4-BE49-F238E27FC236}">
              <a16:creationId xmlns:a16="http://schemas.microsoft.com/office/drawing/2014/main" id="{B6D30BD6-4F2D-4444-A856-16E7C940609B}"/>
            </a:ext>
          </a:extLst>
        </xdr:cNvPr>
        <xdr:cNvCxnSpPr/>
      </xdr:nvCxnSpPr>
      <xdr:spPr>
        <a:xfrm>
          <a:off x="3713692" y="1545167"/>
          <a:ext cx="2107141"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18678</xdr:colOff>
      <xdr:row>25</xdr:row>
      <xdr:rowOff>84668</xdr:rowOff>
    </xdr:from>
    <xdr:to>
      <xdr:col>5</xdr:col>
      <xdr:colOff>1231207</xdr:colOff>
      <xdr:row>25</xdr:row>
      <xdr:rowOff>84668</xdr:rowOff>
    </xdr:to>
    <xdr:cxnSp macro="">
      <xdr:nvCxnSpPr>
        <xdr:cNvPr id="23" name="直線矢印コネクタ 22">
          <a:extLst>
            <a:ext uri="{FF2B5EF4-FFF2-40B4-BE49-F238E27FC236}">
              <a16:creationId xmlns:a16="http://schemas.microsoft.com/office/drawing/2014/main" id="{06048322-7FD5-4869-A98B-F42F41CBDAEB}"/>
            </a:ext>
          </a:extLst>
        </xdr:cNvPr>
        <xdr:cNvCxnSpPr/>
      </xdr:nvCxnSpPr>
      <xdr:spPr>
        <a:xfrm>
          <a:off x="6966325" y="4981639"/>
          <a:ext cx="172800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658240</xdr:colOff>
      <xdr:row>17</xdr:row>
      <xdr:rowOff>148</xdr:rowOff>
    </xdr:from>
    <xdr:to>
      <xdr:col>5</xdr:col>
      <xdr:colOff>658240</xdr:colOff>
      <xdr:row>17</xdr:row>
      <xdr:rowOff>172948</xdr:rowOff>
    </xdr:to>
    <xdr:cxnSp macro="">
      <xdr:nvCxnSpPr>
        <xdr:cNvPr id="28" name="直線コネクタ 27">
          <a:extLst>
            <a:ext uri="{FF2B5EF4-FFF2-40B4-BE49-F238E27FC236}">
              <a16:creationId xmlns:a16="http://schemas.microsoft.com/office/drawing/2014/main" id="{69C1D8E6-7663-4D45-9517-55732EA65693}"/>
            </a:ext>
          </a:extLst>
        </xdr:cNvPr>
        <xdr:cNvCxnSpPr/>
      </xdr:nvCxnSpPr>
      <xdr:spPr>
        <a:xfrm>
          <a:off x="4853570" y="1480853"/>
          <a:ext cx="0" cy="1728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679742</xdr:colOff>
      <xdr:row>25</xdr:row>
      <xdr:rowOff>4329</xdr:rowOff>
    </xdr:from>
    <xdr:to>
      <xdr:col>5</xdr:col>
      <xdr:colOff>679742</xdr:colOff>
      <xdr:row>26</xdr:row>
      <xdr:rowOff>3948</xdr:rowOff>
    </xdr:to>
    <xdr:cxnSp macro="">
      <xdr:nvCxnSpPr>
        <xdr:cNvPr id="29" name="直線コネクタ 28">
          <a:extLst>
            <a:ext uri="{FF2B5EF4-FFF2-40B4-BE49-F238E27FC236}">
              <a16:creationId xmlns:a16="http://schemas.microsoft.com/office/drawing/2014/main" id="{C1E71CAE-E722-4D40-9798-D781282F05A5}"/>
            </a:ext>
          </a:extLst>
        </xdr:cNvPr>
        <xdr:cNvCxnSpPr/>
      </xdr:nvCxnSpPr>
      <xdr:spPr>
        <a:xfrm>
          <a:off x="4875072" y="2350943"/>
          <a:ext cx="0" cy="1728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13657</xdr:colOff>
      <xdr:row>32</xdr:row>
      <xdr:rowOff>56030</xdr:rowOff>
    </xdr:from>
    <xdr:to>
      <xdr:col>3</xdr:col>
      <xdr:colOff>625657</xdr:colOff>
      <xdr:row>34</xdr:row>
      <xdr:rowOff>140161</xdr:rowOff>
    </xdr:to>
    <xdr:grpSp>
      <xdr:nvGrpSpPr>
        <xdr:cNvPr id="32" name="グループ化 31">
          <a:extLst>
            <a:ext uri="{FF2B5EF4-FFF2-40B4-BE49-F238E27FC236}">
              <a16:creationId xmlns:a16="http://schemas.microsoft.com/office/drawing/2014/main" id="{D0FBA44C-B509-44E5-8A47-5E0CFA73AB97}"/>
            </a:ext>
          </a:extLst>
        </xdr:cNvPr>
        <xdr:cNvGrpSpPr/>
      </xdr:nvGrpSpPr>
      <xdr:grpSpPr>
        <a:xfrm>
          <a:off x="5426098" y="5625354"/>
          <a:ext cx="612000" cy="420307"/>
          <a:chOff x="1296487" y="545226"/>
          <a:chExt cx="612000" cy="432000"/>
        </a:xfrm>
      </xdr:grpSpPr>
      <xdr:cxnSp macro="">
        <xdr:nvCxnSpPr>
          <xdr:cNvPr id="33" name="直線矢印コネクタ 32">
            <a:extLst>
              <a:ext uri="{FF2B5EF4-FFF2-40B4-BE49-F238E27FC236}">
                <a16:creationId xmlns:a16="http://schemas.microsoft.com/office/drawing/2014/main" id="{268EE945-AF31-4B11-921B-E54408AB979B}"/>
              </a:ext>
            </a:extLst>
          </xdr:cNvPr>
          <xdr:cNvCxnSpPr/>
        </xdr:nvCxnSpPr>
        <xdr:spPr>
          <a:xfrm>
            <a:off x="1908365" y="545226"/>
            <a:ext cx="0" cy="4320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4" name="直線コネクタ 33">
            <a:extLst>
              <a:ext uri="{FF2B5EF4-FFF2-40B4-BE49-F238E27FC236}">
                <a16:creationId xmlns:a16="http://schemas.microsoft.com/office/drawing/2014/main" id="{645C4FDA-7147-47BA-96BE-050896F38444}"/>
              </a:ext>
            </a:extLst>
          </xdr:cNvPr>
          <xdr:cNvCxnSpPr/>
        </xdr:nvCxnSpPr>
        <xdr:spPr>
          <a:xfrm>
            <a:off x="1296487" y="762000"/>
            <a:ext cx="612000" cy="0"/>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5</xdr:col>
      <xdr:colOff>679742</xdr:colOff>
      <xdr:row>44</xdr:row>
      <xdr:rowOff>4329</xdr:rowOff>
    </xdr:from>
    <xdr:to>
      <xdr:col>5</xdr:col>
      <xdr:colOff>679742</xdr:colOff>
      <xdr:row>45</xdr:row>
      <xdr:rowOff>3948</xdr:rowOff>
    </xdr:to>
    <xdr:cxnSp macro="">
      <xdr:nvCxnSpPr>
        <xdr:cNvPr id="35" name="直線コネクタ 34">
          <a:extLst>
            <a:ext uri="{FF2B5EF4-FFF2-40B4-BE49-F238E27FC236}">
              <a16:creationId xmlns:a16="http://schemas.microsoft.com/office/drawing/2014/main" id="{2E7A8F91-2B44-4C24-AB2D-6295E558FF81}"/>
            </a:ext>
          </a:extLst>
        </xdr:cNvPr>
        <xdr:cNvCxnSpPr/>
      </xdr:nvCxnSpPr>
      <xdr:spPr>
        <a:xfrm>
          <a:off x="5318977" y="2626505"/>
          <a:ext cx="0" cy="167708"/>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29064</xdr:colOff>
      <xdr:row>41</xdr:row>
      <xdr:rowOff>52919</xdr:rowOff>
    </xdr:from>
    <xdr:to>
      <xdr:col>3</xdr:col>
      <xdr:colOff>641064</xdr:colOff>
      <xdr:row>43</xdr:row>
      <xdr:rowOff>110253</xdr:rowOff>
    </xdr:to>
    <xdr:grpSp>
      <xdr:nvGrpSpPr>
        <xdr:cNvPr id="36" name="グループ化 35">
          <a:extLst>
            <a:ext uri="{FF2B5EF4-FFF2-40B4-BE49-F238E27FC236}">
              <a16:creationId xmlns:a16="http://schemas.microsoft.com/office/drawing/2014/main" id="{0C25E2E6-674B-40FB-8E88-21DA198E68FC}"/>
            </a:ext>
          </a:extLst>
        </xdr:cNvPr>
        <xdr:cNvGrpSpPr/>
      </xdr:nvGrpSpPr>
      <xdr:grpSpPr>
        <a:xfrm>
          <a:off x="5441505" y="7135037"/>
          <a:ext cx="612000" cy="393510"/>
          <a:chOff x="1326252" y="545222"/>
          <a:chExt cx="612000" cy="1124905"/>
        </a:xfrm>
      </xdr:grpSpPr>
      <xdr:cxnSp macro="">
        <xdr:nvCxnSpPr>
          <xdr:cNvPr id="37" name="直線矢印コネクタ 36">
            <a:extLst>
              <a:ext uri="{FF2B5EF4-FFF2-40B4-BE49-F238E27FC236}">
                <a16:creationId xmlns:a16="http://schemas.microsoft.com/office/drawing/2014/main" id="{B4F3DA57-223A-4D9A-9D91-D4D4FED9C9CD}"/>
              </a:ext>
            </a:extLst>
          </xdr:cNvPr>
          <xdr:cNvCxnSpPr/>
        </xdr:nvCxnSpPr>
        <xdr:spPr>
          <a:xfrm>
            <a:off x="1938130" y="545222"/>
            <a:ext cx="0" cy="112490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38" name="直線コネクタ 37">
            <a:extLst>
              <a:ext uri="{FF2B5EF4-FFF2-40B4-BE49-F238E27FC236}">
                <a16:creationId xmlns:a16="http://schemas.microsoft.com/office/drawing/2014/main" id="{17BF270C-978B-47C5-B2AA-7CB8B81266C3}"/>
              </a:ext>
            </a:extLst>
          </xdr:cNvPr>
          <xdr:cNvCxnSpPr/>
        </xdr:nvCxnSpPr>
        <xdr:spPr>
          <a:xfrm>
            <a:off x="1326252" y="1122763"/>
            <a:ext cx="612000" cy="0"/>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10595</xdr:colOff>
      <xdr:row>36</xdr:row>
      <xdr:rowOff>106950</xdr:rowOff>
    </xdr:from>
    <xdr:to>
      <xdr:col>3</xdr:col>
      <xdr:colOff>632361</xdr:colOff>
      <xdr:row>39</xdr:row>
      <xdr:rowOff>118598</xdr:rowOff>
    </xdr:to>
    <xdr:grpSp>
      <xdr:nvGrpSpPr>
        <xdr:cNvPr id="2" name="グループ化 1">
          <a:extLst>
            <a:ext uri="{FF2B5EF4-FFF2-40B4-BE49-F238E27FC236}">
              <a16:creationId xmlns:a16="http://schemas.microsoft.com/office/drawing/2014/main" id="{6B0EFEF8-53BE-4CA3-B20C-B161D0A7FA88}"/>
            </a:ext>
          </a:extLst>
        </xdr:cNvPr>
        <xdr:cNvGrpSpPr/>
      </xdr:nvGrpSpPr>
      <xdr:grpSpPr>
        <a:xfrm>
          <a:off x="5423036" y="6348626"/>
          <a:ext cx="621766" cy="515913"/>
          <a:chOff x="5426010" y="6224117"/>
          <a:chExt cx="624910" cy="519648"/>
        </a:xfrm>
      </xdr:grpSpPr>
      <xdr:cxnSp macro="">
        <xdr:nvCxnSpPr>
          <xdr:cNvPr id="40" name="直線矢印コネクタ 39">
            <a:extLst>
              <a:ext uri="{FF2B5EF4-FFF2-40B4-BE49-F238E27FC236}">
                <a16:creationId xmlns:a16="http://schemas.microsoft.com/office/drawing/2014/main" id="{B30D5BE9-F9B7-40A8-BBD3-49176A3B5E4B}"/>
              </a:ext>
            </a:extLst>
          </xdr:cNvPr>
          <xdr:cNvCxnSpPr/>
        </xdr:nvCxnSpPr>
        <xdr:spPr>
          <a:xfrm>
            <a:off x="6050920" y="6224117"/>
            <a:ext cx="0" cy="519648"/>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21106E4D-4B51-4165-A92A-E652068C011A}"/>
              </a:ext>
            </a:extLst>
          </xdr:cNvPr>
          <xdr:cNvCxnSpPr/>
        </xdr:nvCxnSpPr>
        <xdr:spPr>
          <a:xfrm>
            <a:off x="5426010" y="6341781"/>
            <a:ext cx="615094"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43" name="直線コネクタ 42">
            <a:extLst>
              <a:ext uri="{FF2B5EF4-FFF2-40B4-BE49-F238E27FC236}">
                <a16:creationId xmlns:a16="http://schemas.microsoft.com/office/drawing/2014/main" id="{8C2A10F0-FBD7-4144-B02B-0D7E84F2C104}"/>
              </a:ext>
            </a:extLst>
          </xdr:cNvPr>
          <xdr:cNvCxnSpPr/>
        </xdr:nvCxnSpPr>
        <xdr:spPr>
          <a:xfrm>
            <a:off x="5427394" y="6518586"/>
            <a:ext cx="615094" cy="0"/>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4</xdr:col>
      <xdr:colOff>0</xdr:colOff>
      <xdr:row>44</xdr:row>
      <xdr:rowOff>89648</xdr:rowOff>
    </xdr:from>
    <xdr:to>
      <xdr:col>5</xdr:col>
      <xdr:colOff>1200710</xdr:colOff>
      <xdr:row>44</xdr:row>
      <xdr:rowOff>89648</xdr:rowOff>
    </xdr:to>
    <xdr:cxnSp macro="">
      <xdr:nvCxnSpPr>
        <xdr:cNvPr id="44" name="直線矢印コネクタ 43">
          <a:extLst>
            <a:ext uri="{FF2B5EF4-FFF2-40B4-BE49-F238E27FC236}">
              <a16:creationId xmlns:a16="http://schemas.microsoft.com/office/drawing/2014/main" id="{AC788D44-5C0F-44DF-AABD-B51A21AE1508}"/>
            </a:ext>
          </a:extLst>
        </xdr:cNvPr>
        <xdr:cNvCxnSpPr/>
      </xdr:nvCxnSpPr>
      <xdr:spPr>
        <a:xfrm>
          <a:off x="4146176" y="6745942"/>
          <a:ext cx="1693769"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128867</xdr:colOff>
      <xdr:row>18</xdr:row>
      <xdr:rowOff>70472</xdr:rowOff>
    </xdr:from>
    <xdr:to>
      <xdr:col>8</xdr:col>
      <xdr:colOff>607644</xdr:colOff>
      <xdr:row>29</xdr:row>
      <xdr:rowOff>69393</xdr:rowOff>
    </xdr:to>
    <xdr:grpSp>
      <xdr:nvGrpSpPr>
        <xdr:cNvPr id="55" name="グループ化 54">
          <a:extLst>
            <a:ext uri="{FF2B5EF4-FFF2-40B4-BE49-F238E27FC236}">
              <a16:creationId xmlns:a16="http://schemas.microsoft.com/office/drawing/2014/main" id="{76E5C132-884E-4A7C-A049-BBB59CE12126}"/>
            </a:ext>
          </a:extLst>
        </xdr:cNvPr>
        <xdr:cNvGrpSpPr/>
      </xdr:nvGrpSpPr>
      <xdr:grpSpPr>
        <a:xfrm>
          <a:off x="6751543" y="3286560"/>
          <a:ext cx="3975013" cy="1847892"/>
          <a:chOff x="4242287" y="1693810"/>
          <a:chExt cx="5016745" cy="2020942"/>
        </a:xfrm>
      </xdr:grpSpPr>
      <xdr:cxnSp macro="">
        <xdr:nvCxnSpPr>
          <xdr:cNvPr id="46" name="直線コネクタ 45">
            <a:extLst>
              <a:ext uri="{FF2B5EF4-FFF2-40B4-BE49-F238E27FC236}">
                <a16:creationId xmlns:a16="http://schemas.microsoft.com/office/drawing/2014/main" id="{CF0772F1-4562-43B2-8254-949F1B8D167E}"/>
              </a:ext>
            </a:extLst>
          </xdr:cNvPr>
          <xdr:cNvCxnSpPr/>
        </xdr:nvCxnSpPr>
        <xdr:spPr>
          <a:xfrm>
            <a:off x="8485145" y="1696703"/>
            <a:ext cx="773887"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48" name="直線コネクタ 47">
            <a:extLst>
              <a:ext uri="{FF2B5EF4-FFF2-40B4-BE49-F238E27FC236}">
                <a16:creationId xmlns:a16="http://schemas.microsoft.com/office/drawing/2014/main" id="{86B908CD-7647-4D15-ADF2-488D621C461A}"/>
              </a:ext>
            </a:extLst>
          </xdr:cNvPr>
          <xdr:cNvCxnSpPr/>
        </xdr:nvCxnSpPr>
        <xdr:spPr>
          <a:xfrm>
            <a:off x="8512491" y="3158687"/>
            <a:ext cx="728364" cy="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50" name="直線コネクタ 49">
            <a:extLst>
              <a:ext uri="{FF2B5EF4-FFF2-40B4-BE49-F238E27FC236}">
                <a16:creationId xmlns:a16="http://schemas.microsoft.com/office/drawing/2014/main" id="{7C1E892F-81D8-4978-95B0-0A58AF187889}"/>
              </a:ext>
            </a:extLst>
          </xdr:cNvPr>
          <xdr:cNvCxnSpPr/>
        </xdr:nvCxnSpPr>
        <xdr:spPr>
          <a:xfrm flipH="1">
            <a:off x="9246577" y="1693810"/>
            <a:ext cx="0" cy="2016000"/>
          </a:xfrm>
          <a:prstGeom prst="line">
            <a:avLst/>
          </a:prstGeom>
        </xdr:spPr>
        <xdr:style>
          <a:lnRef idx="1">
            <a:schemeClr val="accent1"/>
          </a:lnRef>
          <a:fillRef idx="0">
            <a:schemeClr val="accent1"/>
          </a:fillRef>
          <a:effectRef idx="0">
            <a:schemeClr val="accent1"/>
          </a:effectRef>
          <a:fontRef idx="minor">
            <a:schemeClr val="tx1"/>
          </a:fontRef>
        </xdr:style>
      </xdr:cxnSp>
      <xdr:cxnSp macro="">
        <xdr:nvCxnSpPr>
          <xdr:cNvPr id="53" name="直線矢印コネクタ 52">
            <a:extLst>
              <a:ext uri="{FF2B5EF4-FFF2-40B4-BE49-F238E27FC236}">
                <a16:creationId xmlns:a16="http://schemas.microsoft.com/office/drawing/2014/main" id="{BBD2FE81-E7FC-4757-836F-F7846FEE8542}"/>
              </a:ext>
            </a:extLst>
          </xdr:cNvPr>
          <xdr:cNvCxnSpPr/>
        </xdr:nvCxnSpPr>
        <xdr:spPr>
          <a:xfrm flipH="1">
            <a:off x="4242287" y="3714752"/>
            <a:ext cx="5004000" cy="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0</xdr:colOff>
      <xdr:row>10</xdr:row>
      <xdr:rowOff>89647</xdr:rowOff>
    </xdr:from>
    <xdr:to>
      <xdr:col>3</xdr:col>
      <xdr:colOff>588065</xdr:colOff>
      <xdr:row>13</xdr:row>
      <xdr:rowOff>0</xdr:rowOff>
    </xdr:to>
    <xdr:grpSp>
      <xdr:nvGrpSpPr>
        <xdr:cNvPr id="56" name="グループ化 55">
          <a:extLst>
            <a:ext uri="{FF2B5EF4-FFF2-40B4-BE49-F238E27FC236}">
              <a16:creationId xmlns:a16="http://schemas.microsoft.com/office/drawing/2014/main" id="{939BEBA3-D75C-4A80-B4AA-E704A0A55A16}"/>
            </a:ext>
          </a:extLst>
        </xdr:cNvPr>
        <xdr:cNvGrpSpPr/>
      </xdr:nvGrpSpPr>
      <xdr:grpSpPr>
        <a:xfrm>
          <a:off x="5412441" y="1961029"/>
          <a:ext cx="588065" cy="414618"/>
          <a:chOff x="1350065" y="579780"/>
          <a:chExt cx="588065" cy="432000"/>
        </a:xfrm>
      </xdr:grpSpPr>
      <xdr:cxnSp macro="">
        <xdr:nvCxnSpPr>
          <xdr:cNvPr id="57" name="直線矢印コネクタ 56">
            <a:extLst>
              <a:ext uri="{FF2B5EF4-FFF2-40B4-BE49-F238E27FC236}">
                <a16:creationId xmlns:a16="http://schemas.microsoft.com/office/drawing/2014/main" id="{0E36CE42-A313-431C-BE0A-FB474AF2E39C}"/>
              </a:ext>
            </a:extLst>
          </xdr:cNvPr>
          <xdr:cNvCxnSpPr/>
        </xdr:nvCxnSpPr>
        <xdr:spPr>
          <a:xfrm>
            <a:off x="1938130" y="579780"/>
            <a:ext cx="0" cy="4320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58" name="直線コネクタ 57">
            <a:extLst>
              <a:ext uri="{FF2B5EF4-FFF2-40B4-BE49-F238E27FC236}">
                <a16:creationId xmlns:a16="http://schemas.microsoft.com/office/drawing/2014/main" id="{A00CCA90-8E6A-4FA2-A399-6DA37E90A180}"/>
              </a:ext>
            </a:extLst>
          </xdr:cNvPr>
          <xdr:cNvCxnSpPr/>
        </xdr:nvCxnSpPr>
        <xdr:spPr>
          <a:xfrm>
            <a:off x="1350065" y="762000"/>
            <a:ext cx="579783" cy="0"/>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347384</xdr:colOff>
      <xdr:row>4</xdr:row>
      <xdr:rowOff>0</xdr:rowOff>
    </xdr:from>
    <xdr:to>
      <xdr:col>0</xdr:col>
      <xdr:colOff>2879914</xdr:colOff>
      <xdr:row>16</xdr:row>
      <xdr:rowOff>156882</xdr:rowOff>
    </xdr:to>
    <xdr:grpSp>
      <xdr:nvGrpSpPr>
        <xdr:cNvPr id="66" name="グループ化 65">
          <a:extLst>
            <a:ext uri="{FF2B5EF4-FFF2-40B4-BE49-F238E27FC236}">
              <a16:creationId xmlns:a16="http://schemas.microsoft.com/office/drawing/2014/main" id="{AF38B702-B6F0-4C6F-8A4F-1656A2606ED2}"/>
            </a:ext>
          </a:extLst>
        </xdr:cNvPr>
        <xdr:cNvGrpSpPr/>
      </xdr:nvGrpSpPr>
      <xdr:grpSpPr>
        <a:xfrm>
          <a:off x="347384" y="672353"/>
          <a:ext cx="2532530" cy="2364441"/>
          <a:chOff x="347384" y="425823"/>
          <a:chExt cx="2532530" cy="2429399"/>
        </a:xfrm>
      </xdr:grpSpPr>
      <xdr:sp macro="" textlink="">
        <xdr:nvSpPr>
          <xdr:cNvPr id="59" name="吹き出し: 角を丸めた四角形 58">
            <a:extLst>
              <a:ext uri="{FF2B5EF4-FFF2-40B4-BE49-F238E27FC236}">
                <a16:creationId xmlns:a16="http://schemas.microsoft.com/office/drawing/2014/main" id="{BC2A7A36-1BAD-4215-8B0A-17D5657CC53D}"/>
              </a:ext>
            </a:extLst>
          </xdr:cNvPr>
          <xdr:cNvSpPr/>
        </xdr:nvSpPr>
        <xdr:spPr>
          <a:xfrm>
            <a:off x="347384" y="425823"/>
            <a:ext cx="2532530" cy="2429399"/>
          </a:xfrm>
          <a:prstGeom prst="wedgeRoundRectCallout">
            <a:avLst>
              <a:gd name="adj1" fmla="val 72199"/>
              <a:gd name="adj2" fmla="val 13165"/>
              <a:gd name="adj3" fmla="val 16667"/>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b="1">
                <a:solidFill>
                  <a:sysClr val="windowText" lastClr="000000"/>
                </a:solidFill>
                <a:latin typeface="BIZ UDPゴシック" panose="020B0400000000000000" pitchFamily="50" charset="-128"/>
                <a:ea typeface="BIZ UDPゴシック" panose="020B0400000000000000" pitchFamily="50" charset="-128"/>
              </a:rPr>
              <a:t>・観光客消費単価</a:t>
            </a:r>
            <a:endParaRPr kumimoji="1" lang="en-US" altLang="ja-JP" sz="900" b="1">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en-US" altLang="ja-JP" sz="900" b="1">
                <a:solidFill>
                  <a:sysClr val="windowText" lastClr="000000"/>
                </a:solidFill>
                <a:latin typeface="BIZ UDPゴシック" panose="020B0400000000000000" pitchFamily="50" charset="-128"/>
                <a:ea typeface="BIZ UDPゴシック" panose="020B0400000000000000" pitchFamily="50" charset="-128"/>
              </a:rPr>
              <a:t>R</a:t>
            </a:r>
            <a:r>
              <a:rPr kumimoji="1" lang="ja-JP" altLang="en-US" sz="900" b="1">
                <a:solidFill>
                  <a:sysClr val="windowText" lastClr="000000"/>
                </a:solidFill>
                <a:latin typeface="BIZ UDPゴシック" panose="020B0400000000000000" pitchFamily="50" charset="-128"/>
                <a:ea typeface="BIZ UDPゴシック" panose="020B0400000000000000" pitchFamily="50" charset="-128"/>
              </a:rPr>
              <a:t>４沖縄県観光実態調査のデータを利用</a:t>
            </a:r>
            <a:endParaRPr kumimoji="1" lang="en-US" altLang="ja-JP" sz="900" b="1">
              <a:solidFill>
                <a:sysClr val="windowText" lastClr="000000"/>
              </a:solidFill>
              <a:latin typeface="BIZ UDPゴシック" panose="020B0400000000000000" pitchFamily="50" charset="-128"/>
              <a:ea typeface="BIZ UDPゴシック" panose="020B0400000000000000" pitchFamily="50" charset="-128"/>
            </a:endParaRPr>
          </a:p>
        </xdr:txBody>
      </xdr:sp>
      <xdr:pic>
        <xdr:nvPicPr>
          <xdr:cNvPr id="65" name="図 64">
            <a:extLst>
              <a:ext uri="{FF2B5EF4-FFF2-40B4-BE49-F238E27FC236}">
                <a16:creationId xmlns:a16="http://schemas.microsoft.com/office/drawing/2014/main" id="{5A023967-62E4-4B3B-8316-15526BC39D3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38736" y="958969"/>
            <a:ext cx="1781736" cy="1678963"/>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291353</xdr:colOff>
      <xdr:row>19</xdr:row>
      <xdr:rowOff>44825</xdr:rowOff>
    </xdr:from>
    <xdr:to>
      <xdr:col>0</xdr:col>
      <xdr:colOff>2823883</xdr:colOff>
      <xdr:row>24</xdr:row>
      <xdr:rowOff>74544</xdr:rowOff>
    </xdr:to>
    <xdr:sp macro="" textlink="">
      <xdr:nvSpPr>
        <xdr:cNvPr id="67" name="吹き出し: 角を丸めた四角形 66">
          <a:extLst>
            <a:ext uri="{FF2B5EF4-FFF2-40B4-BE49-F238E27FC236}">
              <a16:creationId xmlns:a16="http://schemas.microsoft.com/office/drawing/2014/main" id="{6A4AEE61-2A04-4E29-99CF-AD50B7E1222F}"/>
            </a:ext>
          </a:extLst>
        </xdr:cNvPr>
        <xdr:cNvSpPr/>
      </xdr:nvSpPr>
      <xdr:spPr>
        <a:xfrm>
          <a:off x="291353" y="3429001"/>
          <a:ext cx="2532530" cy="870161"/>
        </a:xfrm>
        <a:prstGeom prst="wedgeRoundRectCallout">
          <a:avLst>
            <a:gd name="adj1" fmla="val 78560"/>
            <a:gd name="adj2" fmla="val -118979"/>
            <a:gd name="adj3" fmla="val 16667"/>
          </a:avLst>
        </a:prstGeom>
        <a:solidFill>
          <a:schemeClr val="bg1">
            <a:lumMod val="9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9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900" b="1">
              <a:solidFill>
                <a:sysClr val="windowText" lastClr="000000"/>
              </a:solidFill>
              <a:latin typeface="BIZ UDPゴシック" panose="020B0400000000000000" pitchFamily="50" charset="-128"/>
              <a:ea typeface="BIZ UDPゴシック" panose="020B0400000000000000" pitchFamily="50" charset="-128"/>
            </a:rPr>
            <a:t>参考</a:t>
          </a:r>
          <a:r>
            <a:rPr kumimoji="1" lang="en-US" altLang="ja-JP" sz="900" b="1">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900" b="1">
              <a:solidFill>
                <a:sysClr val="windowText" lastClr="000000"/>
              </a:solidFill>
              <a:latin typeface="BIZ UDPゴシック" panose="020B0400000000000000" pitchFamily="50" charset="-128"/>
              <a:ea typeface="BIZ UDPゴシック" panose="020B0400000000000000" pitchFamily="50" charset="-128"/>
            </a:rPr>
            <a:t>県内自給率</a:t>
          </a:r>
          <a:endParaRPr kumimoji="1" lang="en-US" altLang="ja-JP" sz="900" b="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900" b="0">
              <a:solidFill>
                <a:sysClr val="windowText" lastClr="000000"/>
              </a:solidFill>
              <a:latin typeface="BIZ UDPゴシック" panose="020B0400000000000000" pitchFamily="50" charset="-128"/>
              <a:ea typeface="BIZ UDPゴシック" panose="020B0400000000000000" pitchFamily="50" charset="-128"/>
            </a:rPr>
            <a:t>・第１次産業　</a:t>
          </a:r>
          <a:r>
            <a:rPr kumimoji="1" lang="en-US" altLang="ja-JP" sz="900" b="0">
              <a:solidFill>
                <a:sysClr val="windowText" lastClr="000000"/>
              </a:solidFill>
              <a:latin typeface="BIZ UDPゴシック" panose="020B0400000000000000" pitchFamily="50" charset="-128"/>
              <a:ea typeface="BIZ UDPゴシック" panose="020B0400000000000000" pitchFamily="50" charset="-128"/>
            </a:rPr>
            <a:t>64.0</a:t>
          </a:r>
          <a:r>
            <a:rPr kumimoji="1" lang="ja-JP" altLang="en-US" sz="900" b="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900" b="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900" b="0">
              <a:solidFill>
                <a:sysClr val="windowText" lastClr="000000"/>
              </a:solidFill>
              <a:latin typeface="BIZ UDPゴシック" panose="020B0400000000000000" pitchFamily="50" charset="-128"/>
              <a:ea typeface="BIZ UDPゴシック" panose="020B0400000000000000" pitchFamily="50" charset="-128"/>
            </a:rPr>
            <a:t>・第２次産業　</a:t>
          </a:r>
          <a:r>
            <a:rPr kumimoji="1" lang="en-US" altLang="ja-JP" sz="900" b="0">
              <a:solidFill>
                <a:sysClr val="windowText" lastClr="000000"/>
              </a:solidFill>
              <a:latin typeface="BIZ UDPゴシック" panose="020B0400000000000000" pitchFamily="50" charset="-128"/>
              <a:ea typeface="BIZ UDPゴシック" panose="020B0400000000000000" pitchFamily="50" charset="-128"/>
            </a:rPr>
            <a:t>46.6</a:t>
          </a:r>
          <a:r>
            <a:rPr kumimoji="1" lang="ja-JP" altLang="en-US" sz="900" b="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900" b="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900" b="0">
              <a:solidFill>
                <a:sysClr val="windowText" lastClr="000000"/>
              </a:solidFill>
              <a:latin typeface="BIZ UDPゴシック" panose="020B0400000000000000" pitchFamily="50" charset="-128"/>
              <a:ea typeface="BIZ UDPゴシック" panose="020B0400000000000000" pitchFamily="50" charset="-128"/>
            </a:rPr>
            <a:t>・第３次産業　</a:t>
          </a:r>
          <a:r>
            <a:rPr kumimoji="1" lang="en-US" altLang="ja-JP" sz="900" b="0">
              <a:solidFill>
                <a:sysClr val="windowText" lastClr="000000"/>
              </a:solidFill>
              <a:latin typeface="BIZ UDPゴシック" panose="020B0400000000000000" pitchFamily="50" charset="-128"/>
              <a:ea typeface="BIZ UDPゴシック" panose="020B0400000000000000" pitchFamily="50" charset="-128"/>
            </a:rPr>
            <a:t>84.4</a:t>
          </a:r>
          <a:r>
            <a:rPr kumimoji="1" lang="ja-JP" altLang="en-US" sz="900" b="0">
              <a:solidFill>
                <a:sysClr val="windowText" lastClr="000000"/>
              </a:solidFill>
              <a:latin typeface="BIZ UDPゴシック" panose="020B0400000000000000" pitchFamily="50" charset="-128"/>
              <a:ea typeface="BIZ UDPゴシック" panose="020B0400000000000000" pitchFamily="50" charset="-128"/>
            </a:rPr>
            <a:t>％</a:t>
          </a:r>
          <a:endParaRPr kumimoji="1" lang="en-US" altLang="ja-JP" sz="900" b="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700" b="0">
              <a:solidFill>
                <a:sysClr val="windowText" lastClr="000000"/>
              </a:solidFill>
              <a:latin typeface="BIZ UDPゴシック" panose="020B0400000000000000" pitchFamily="50" charset="-128"/>
              <a:ea typeface="BIZ UDPゴシック" panose="020B0400000000000000" pitchFamily="50" charset="-128"/>
            </a:rPr>
            <a:t>沖縄県産業連関表</a:t>
          </a:r>
          <a:r>
            <a:rPr kumimoji="1" lang="en-US" altLang="ja-JP" sz="700" b="0">
              <a:solidFill>
                <a:sysClr val="windowText" lastClr="000000"/>
              </a:solidFill>
              <a:latin typeface="BIZ UDPゴシック" panose="020B0400000000000000" pitchFamily="50" charset="-128"/>
              <a:ea typeface="BIZ UDPゴシック" panose="020B0400000000000000" pitchFamily="50" charset="-128"/>
            </a:rPr>
            <a:t>H</a:t>
          </a:r>
          <a:r>
            <a:rPr kumimoji="1" lang="ja-JP" altLang="en-US" sz="700" b="0">
              <a:solidFill>
                <a:sysClr val="windowText" lastClr="000000"/>
              </a:solidFill>
              <a:latin typeface="BIZ UDPゴシック" panose="020B0400000000000000" pitchFamily="50" charset="-128"/>
              <a:ea typeface="BIZ UDPゴシック" panose="020B0400000000000000" pitchFamily="50" charset="-128"/>
            </a:rPr>
            <a:t>２７より</a:t>
          </a:r>
          <a:endParaRPr kumimoji="1" lang="en-US" altLang="ja-JP" sz="700" b="0">
            <a:solidFill>
              <a:sysClr val="windowText" lastClr="000000"/>
            </a:solidFill>
            <a:latin typeface="BIZ UDPゴシック" panose="020B0400000000000000" pitchFamily="50" charset="-128"/>
            <a:ea typeface="BIZ UDPゴシック" panose="020B0400000000000000" pitchFamily="50" charset="-128"/>
          </a:endParaRPr>
        </a:p>
        <a:p>
          <a:pPr algn="l"/>
          <a:endParaRPr kumimoji="1" lang="en-US" altLang="ja-JP" sz="900" b="1">
            <a:solidFill>
              <a:sysClr val="windowText" lastClr="0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xdr:col>
      <xdr:colOff>1</xdr:colOff>
      <xdr:row>18</xdr:row>
      <xdr:rowOff>54572</xdr:rowOff>
    </xdr:from>
    <xdr:to>
      <xdr:col>3</xdr:col>
      <xdr:colOff>596348</xdr:colOff>
      <xdr:row>20</xdr:row>
      <xdr:rowOff>114395</xdr:rowOff>
    </xdr:to>
    <xdr:grpSp>
      <xdr:nvGrpSpPr>
        <xdr:cNvPr id="69" name="グループ化 68">
          <a:extLst>
            <a:ext uri="{FF2B5EF4-FFF2-40B4-BE49-F238E27FC236}">
              <a16:creationId xmlns:a16="http://schemas.microsoft.com/office/drawing/2014/main" id="{692F6EA7-6ECE-4EE6-92D8-6CDFE662474C}"/>
            </a:ext>
          </a:extLst>
        </xdr:cNvPr>
        <xdr:cNvGrpSpPr/>
      </xdr:nvGrpSpPr>
      <xdr:grpSpPr>
        <a:xfrm>
          <a:off x="5412442" y="3270660"/>
          <a:ext cx="596347" cy="396000"/>
          <a:chOff x="5412442" y="3080160"/>
          <a:chExt cx="596347" cy="396000"/>
        </a:xfrm>
      </xdr:grpSpPr>
      <xdr:cxnSp macro="">
        <xdr:nvCxnSpPr>
          <xdr:cNvPr id="11" name="直線矢印コネクタ 10">
            <a:extLst>
              <a:ext uri="{FF2B5EF4-FFF2-40B4-BE49-F238E27FC236}">
                <a16:creationId xmlns:a16="http://schemas.microsoft.com/office/drawing/2014/main" id="{E7B74D2C-D697-4CD8-B396-06E3E36765BF}"/>
              </a:ext>
            </a:extLst>
          </xdr:cNvPr>
          <xdr:cNvCxnSpPr/>
        </xdr:nvCxnSpPr>
        <xdr:spPr>
          <a:xfrm>
            <a:off x="6008789" y="3080160"/>
            <a:ext cx="0" cy="3960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68" name="直線コネクタ 67">
            <a:extLst>
              <a:ext uri="{FF2B5EF4-FFF2-40B4-BE49-F238E27FC236}">
                <a16:creationId xmlns:a16="http://schemas.microsoft.com/office/drawing/2014/main" id="{A77B9F23-6011-48C7-B773-F6F4B5ADB317}"/>
              </a:ext>
            </a:extLst>
          </xdr:cNvPr>
          <xdr:cNvCxnSpPr/>
        </xdr:nvCxnSpPr>
        <xdr:spPr>
          <a:xfrm>
            <a:off x="5412442" y="3272117"/>
            <a:ext cx="579783" cy="0"/>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xdr:col>
      <xdr:colOff>5953</xdr:colOff>
      <xdr:row>22</xdr:row>
      <xdr:rowOff>59530</xdr:rowOff>
    </xdr:from>
    <xdr:to>
      <xdr:col>3</xdr:col>
      <xdr:colOff>626113</xdr:colOff>
      <xdr:row>24</xdr:row>
      <xdr:rowOff>122155</xdr:rowOff>
    </xdr:to>
    <xdr:grpSp>
      <xdr:nvGrpSpPr>
        <xdr:cNvPr id="45" name="グループ化 44">
          <a:extLst>
            <a:ext uri="{FF2B5EF4-FFF2-40B4-BE49-F238E27FC236}">
              <a16:creationId xmlns:a16="http://schemas.microsoft.com/office/drawing/2014/main" id="{CD51DC78-1F60-4BDB-8D87-7E2C24228D51}"/>
            </a:ext>
          </a:extLst>
        </xdr:cNvPr>
        <xdr:cNvGrpSpPr/>
      </xdr:nvGrpSpPr>
      <xdr:grpSpPr>
        <a:xfrm>
          <a:off x="5418394" y="3947971"/>
          <a:ext cx="620160" cy="398802"/>
          <a:chOff x="5370770" y="3080160"/>
          <a:chExt cx="620160" cy="692315"/>
        </a:xfrm>
      </xdr:grpSpPr>
      <xdr:cxnSp macro="">
        <xdr:nvCxnSpPr>
          <xdr:cNvPr id="47" name="直線矢印コネクタ 46">
            <a:extLst>
              <a:ext uri="{FF2B5EF4-FFF2-40B4-BE49-F238E27FC236}">
                <a16:creationId xmlns:a16="http://schemas.microsoft.com/office/drawing/2014/main" id="{3A806616-9837-4732-B9E6-BCA4950062AA}"/>
              </a:ext>
            </a:extLst>
          </xdr:cNvPr>
          <xdr:cNvCxnSpPr/>
        </xdr:nvCxnSpPr>
        <xdr:spPr>
          <a:xfrm>
            <a:off x="5990930" y="3080160"/>
            <a:ext cx="0" cy="692315"/>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49" name="直線コネクタ 48">
            <a:extLst>
              <a:ext uri="{FF2B5EF4-FFF2-40B4-BE49-F238E27FC236}">
                <a16:creationId xmlns:a16="http://schemas.microsoft.com/office/drawing/2014/main" id="{40F8D52E-672D-45EF-861F-B53B97896272}"/>
              </a:ext>
            </a:extLst>
          </xdr:cNvPr>
          <xdr:cNvCxnSpPr/>
        </xdr:nvCxnSpPr>
        <xdr:spPr>
          <a:xfrm>
            <a:off x="5370770" y="3397006"/>
            <a:ext cx="612000" cy="0"/>
          </a:xfrm>
          <a:prstGeom prst="line">
            <a:avLst/>
          </a:prstGeom>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3148852</xdr:colOff>
      <xdr:row>5</xdr:row>
      <xdr:rowOff>0</xdr:rowOff>
    </xdr:from>
    <xdr:to>
      <xdr:col>9</xdr:col>
      <xdr:colOff>22413</xdr:colOff>
      <xdr:row>47</xdr:row>
      <xdr:rowOff>67235</xdr:rowOff>
    </xdr:to>
    <xdr:sp macro="" textlink="">
      <xdr:nvSpPr>
        <xdr:cNvPr id="3" name="正方形/長方形 2">
          <a:extLst>
            <a:ext uri="{FF2B5EF4-FFF2-40B4-BE49-F238E27FC236}">
              <a16:creationId xmlns:a16="http://schemas.microsoft.com/office/drawing/2014/main" id="{AC44F7BF-2928-42EE-9026-B72459556E46}"/>
            </a:ext>
          </a:extLst>
        </xdr:cNvPr>
        <xdr:cNvSpPr/>
      </xdr:nvSpPr>
      <xdr:spPr>
        <a:xfrm>
          <a:off x="3148852" y="840441"/>
          <a:ext cx="7788090" cy="7317441"/>
        </a:xfrm>
        <a:prstGeom prst="rect">
          <a:avLst/>
        </a:prstGeom>
        <a:noFill/>
        <a:ln w="38100">
          <a:solidFill>
            <a:srgbClr val="28A7CA"/>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23812</xdr:colOff>
      <xdr:row>29</xdr:row>
      <xdr:rowOff>83344</xdr:rowOff>
    </xdr:from>
    <xdr:to>
      <xdr:col>17</xdr:col>
      <xdr:colOff>352425</xdr:colOff>
      <xdr:row>32</xdr:row>
      <xdr:rowOff>26194</xdr:rowOff>
    </xdr:to>
    <xdr:sp macro="" textlink="">
      <xdr:nvSpPr>
        <xdr:cNvPr id="5" name="テキスト ボックス 4">
          <a:extLst>
            <a:ext uri="{FF2B5EF4-FFF2-40B4-BE49-F238E27FC236}">
              <a16:creationId xmlns:a16="http://schemas.microsoft.com/office/drawing/2014/main" id="{5831D33B-3D80-471C-8D30-D3540CC12BDA}"/>
            </a:ext>
          </a:extLst>
        </xdr:cNvPr>
        <xdr:cNvSpPr txBox="1"/>
      </xdr:nvSpPr>
      <xdr:spPr>
        <a:xfrm>
          <a:off x="714375" y="5655469"/>
          <a:ext cx="12306300" cy="704850"/>
        </a:xfrm>
        <a:prstGeom prst="rect">
          <a:avLst/>
        </a:prstGeom>
        <a:solidFill>
          <a:schemeClr val="bg1">
            <a:lumMod val="85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本ツールでは、観光客による県内での消費（移動・宿泊・飲食・お土産等）がもたらす波及効果のみを推計対象としました。</a:t>
          </a:r>
          <a:endParaRPr kumimoji="1" lang="en-US" altLang="ja-JP" sz="1100">
            <a:latin typeface="BIZ UDPゴシック" panose="020B0400000000000000" pitchFamily="50" charset="-128"/>
            <a:ea typeface="BIZ UDPゴシック" panose="020B0400000000000000" pitchFamily="50" charset="-128"/>
          </a:endParaRPr>
        </a:p>
        <a:p>
          <a:r>
            <a:rPr kumimoji="1" lang="ja-JP" altLang="en-US" sz="1100">
              <a:latin typeface="BIZ UDPゴシック" panose="020B0400000000000000" pitchFamily="50" charset="-128"/>
              <a:ea typeface="BIZ UDPゴシック" panose="020B0400000000000000" pitchFamily="50" charset="-128"/>
            </a:rPr>
            <a:t>もしも観光客を誘引するイベント等の開催自体を含めた波及効果を推計したい場合は、観光消費額に加え、イベント施設の整備や広報・運営費用等についても新規需要額として見積もって推計します。</a:t>
          </a:r>
          <a:endParaRPr kumimoji="1" lang="en-US" altLang="ja-JP" sz="1100">
            <a:latin typeface="BIZ UDPゴシック" panose="020B0400000000000000" pitchFamily="50" charset="-128"/>
            <a:ea typeface="BIZ UDPゴシック" panose="020B0400000000000000" pitchFamily="50" charset="-128"/>
          </a:endParaRPr>
        </a:p>
        <a:p>
          <a:endParaRPr kumimoji="1" lang="ja-JP" altLang="en-US" sz="1100">
            <a:latin typeface="BIZ UDPゴシック" panose="020B0400000000000000" pitchFamily="50" charset="-128"/>
            <a:ea typeface="BIZ UDPゴシック" panose="020B0400000000000000" pitchFamily="50" charset="-128"/>
          </a:endParaRPr>
        </a:p>
      </xdr:txBody>
    </xdr:sp>
    <xdr:clientData/>
  </xdr:twoCellAnchor>
  <xdr:twoCellAnchor>
    <xdr:from>
      <xdr:col>13</xdr:col>
      <xdr:colOff>38101</xdr:colOff>
      <xdr:row>2</xdr:row>
      <xdr:rowOff>95251</xdr:rowOff>
    </xdr:from>
    <xdr:to>
      <xdr:col>19</xdr:col>
      <xdr:colOff>592025</xdr:colOff>
      <xdr:row>26</xdr:row>
      <xdr:rowOff>112789</xdr:rowOff>
    </xdr:to>
    <xdr:grpSp>
      <xdr:nvGrpSpPr>
        <xdr:cNvPr id="7" name="グループ化 6">
          <a:extLst>
            <a:ext uri="{FF2B5EF4-FFF2-40B4-BE49-F238E27FC236}">
              <a16:creationId xmlns:a16="http://schemas.microsoft.com/office/drawing/2014/main" id="{A0E33BA3-1FEC-4048-A3C3-4C0637968717}"/>
            </a:ext>
          </a:extLst>
        </xdr:cNvPr>
        <xdr:cNvGrpSpPr/>
      </xdr:nvGrpSpPr>
      <xdr:grpSpPr>
        <a:xfrm>
          <a:off x="6429376" y="438151"/>
          <a:ext cx="8554924" cy="4818138"/>
          <a:chOff x="6419851" y="428626"/>
          <a:chExt cx="8221549" cy="4756226"/>
        </a:xfrm>
      </xdr:grpSpPr>
      <xdr:sp macro="" textlink="">
        <xdr:nvSpPr>
          <xdr:cNvPr id="29" name="テキスト ボックス 28">
            <a:extLst>
              <a:ext uri="{FF2B5EF4-FFF2-40B4-BE49-F238E27FC236}">
                <a16:creationId xmlns:a16="http://schemas.microsoft.com/office/drawing/2014/main" id="{9FE2D93D-AF4B-4E17-8A5B-4C1D9515A09A}"/>
              </a:ext>
            </a:extLst>
          </xdr:cNvPr>
          <xdr:cNvSpPr txBox="1"/>
        </xdr:nvSpPr>
        <xdr:spPr>
          <a:xfrm>
            <a:off x="6419851" y="428626"/>
            <a:ext cx="3438841" cy="3102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1">
                <a:latin typeface="BIZ UDPゴシック" panose="020B0400000000000000" pitchFamily="50" charset="-128"/>
                <a:ea typeface="BIZ UDPゴシック" panose="020B0400000000000000" pitchFamily="50" charset="-128"/>
              </a:rPr>
              <a:t>経済波及効果のイメージ（イベントの場合）</a:t>
            </a:r>
          </a:p>
        </xdr:txBody>
      </xdr:sp>
      <xdr:pic>
        <xdr:nvPicPr>
          <xdr:cNvPr id="6" name="図 5">
            <a:extLst>
              <a:ext uri="{FF2B5EF4-FFF2-40B4-BE49-F238E27FC236}">
                <a16:creationId xmlns:a16="http://schemas.microsoft.com/office/drawing/2014/main" id="{76E7D327-06FA-4AA3-B0C3-C28FD42DD50F}"/>
              </a:ext>
            </a:extLst>
          </xdr:cNvPr>
          <xdr:cNvPicPr>
            <a:picLocks noChangeAspect="1"/>
          </xdr:cNvPicPr>
        </xdr:nvPicPr>
        <xdr:blipFill>
          <a:blip xmlns:r="http://schemas.openxmlformats.org/officeDocument/2006/relationships" r:embed="rId1"/>
          <a:stretch>
            <a:fillRect/>
          </a:stretch>
        </xdr:blipFill>
        <xdr:spPr>
          <a:xfrm>
            <a:off x="6429376" y="642938"/>
            <a:ext cx="8212024" cy="4541914"/>
          </a:xfrm>
          <a:prstGeom prst="rect">
            <a:avLst/>
          </a:prstGeom>
        </xdr:spPr>
      </xdr:pic>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DOCUME~1\miyagir.AD\LOCALS~1\Temp\&#25237;&#20837;&#12539;&#29987;&#20986;&#31532;18&#21495;&#38306;&#36899;.zip%20&#12398;&#19968;&#26178;&#12487;&#12451;&#12524;&#12463;&#12488;&#12522;%202\&#25237;&#20837;&#12539;&#29987;&#20986;&#31532;18&#21495;&#38306;&#36899;\&#65288;090107&#26412;&#31038;&#32076;&#36027;&#12481;&#12455;&#12483;&#12463;&#65289;&#31227;&#20986;&#2083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youkan-sv\kikaku\windows\Profiles\nu\&#65411;&#65438;&#65405;&#65400;&#65412;&#65391;&#65420;&#65439;\numata\&#32113;&#35336;\&#20837;&#22495;&#32113;&#35336;\FAX&#36865;&#20184;.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92.168.1.150\&#20225;&#12288;&#12288;&#32113;\&#35430;&#31639;&#25237;&#20837;&#38989;&#20316;&#25104;\10_H12&#20877;&#29983;&#36039;&#28304;&#22793;&#25563;\DOMS&#31227;&#34892;&#29992;&#12501;&#12457;&#12523;&#12480;\&#29987;&#26989;&#36899;&#38306;&#34920;\&#20181;&#25499;&#20013;&#25991;&#26360;\&#22320;&#22495;\i-ochik(Q)\&#26368;&#32066;&#38656;&#35201;\12&#24180;&#34920;\&#30476;&#27665;&#32076;&#28168;&#35336;&#31639;\12&#24180;&#24230;&#30476;&#27665;&#32076;&#28168;&#35336;&#31639;.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ilesv\&#35251;&#12288;&#12288;&#20225;\03&#20225;&#30011;&#20998;&#26512;&#29677;\30&#35251;&#20809;&#32113;&#35336;&#65288;&#20837;&#22495;&#35251;&#20809;&#23458;&#32113;&#35336;&#65289;\H17\&#36039;&#26009;H1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N:\Flsv01(K)copy\&#35519;&#26619;&#30740;&#31350;&#37096;\&#26989;&#30028;&#21205;&#21521;\&#35251;&#20809;&#38306;&#36899;\01%20&#20837;&#36796;\&#20837;&#22495;&#35251;&#20809;&#23458;&#25968;\&#35251;&#20809;&#12522;&#12478;&#12540;&#12488;&#23616;\&#35251;&#20809;&#32113;&#35336;&#65288;&#26376;&#27425;&#12487;&#12540;&#12479;&#65289;\2007\H19-4kouhyou.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192.168.1.150\&#20225;&#12288;&#12288;&#32113;\Documents%20and%20Settings\furugenf\My%20Documents\&#26032;&#28040;&#36027;&#32773;&#29289;&#20385;&#25351;&#25968;TST\CPI&#33258;&#21205;200812\CPI&#33258;&#21205;&#20837;&#21147;&#27798;&#32260;&#30476;200812.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yaida\&#12510;&#12463;&#12525;&#30740;&#31350;\&#22679;&#28187;&#29575;&#26178;&#31995;&#21015;&#12510;&#12463;&#12525;\&#12510;&#12463;&#12525;&#12502;&#12483;&#12463;&#12395;&#12354;&#12387;&#12383;&#35500;&#26126;&#26360;&#2767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90107メモ"/>
      <sheetName val="提出用"/>
      <sheetName val="移出推計（本社経費チェック）"/>
      <sheetName val="移入推計（本社経費チェック）"/>
      <sheetName val="SV概念"/>
      <sheetName val="本社_移出"/>
      <sheetName val="本社_移入"/>
      <sheetName val="移出概要（第１次）"/>
      <sheetName val="移出推計（第１次）"/>
      <sheetName val="独自推計"/>
      <sheetName val="移入概要（第１次）"/>
      <sheetName val="移入推計（第１次）"/>
      <sheetName val="行CT"/>
      <sheetName val="H17商流組替（沖縄のみ）"/>
    </sheetNames>
    <sheetDataSet>
      <sheetData sheetId="0" refreshError="1"/>
      <sheetData sheetId="1" refreshError="1"/>
      <sheetData sheetId="2" refreshError="1"/>
      <sheetData sheetId="3" refreshError="1"/>
      <sheetData sheetId="4"/>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者墾の通知"/>
      <sheetName val="金融機関"/>
      <sheetName val="航空・海運"/>
      <sheetName val="その他"/>
      <sheetName val="日程通知"/>
      <sheetName val="FAX"/>
      <sheetName val="FAX (2)"/>
      <sheetName val="FAX (4)"/>
      <sheetName val="FAX (3)"/>
    </sheetNames>
    <sheetDataSet>
      <sheetData sheetId="0"/>
      <sheetData sheetId="1"/>
      <sheetData sheetId="2"/>
      <sheetData sheetId="3"/>
      <sheetData sheetId="4"/>
      <sheetData sheetId="5"/>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１．.経済活動別県内総生産"/>
      <sheetName val="２．県民所得"/>
      <sheetName val="３．県内総支出（名目）"/>
      <sheetName val="４．県内総支出（実質）－平成７暦年価格－"/>
    </sheetNames>
    <sheetDataSet>
      <sheetData sheetId="0"/>
      <sheetData sheetId="1"/>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13～H17"/>
      <sheetName val="グラフ"/>
      <sheetName val="国籍別 (那覇空港)"/>
      <sheetName val="国籍別 (那覇港)"/>
      <sheetName val="国籍別 (平良港)"/>
      <sheetName val="国籍別 (石垣港)"/>
      <sheetName val="グラフ (台湾)"/>
      <sheetName val="グラフ (韓国)"/>
      <sheetName val="グラフ (香港)"/>
      <sheetName val="グラフ (中国)"/>
      <sheetName val="グラフ（外国人）"/>
      <sheetName val="⑮"/>
    </sheetNames>
    <sheetDataSet>
      <sheetData sheetId="0">
        <row r="1">
          <cell r="A1" t="str">
            <v>月別入域観光客数の推移（平成１３年～平成１７年）</v>
          </cell>
        </row>
        <row r="2">
          <cell r="U2" t="str">
            <v>(単位:人、％）</v>
          </cell>
        </row>
        <row r="3">
          <cell r="B3" t="str">
            <v>実　　　　　　数</v>
          </cell>
          <cell r="C3" t="str">
            <v>前 　 年 　 比</v>
          </cell>
          <cell r="L3" t="str">
            <v>前 　 年 　 比</v>
          </cell>
        </row>
        <row r="4">
          <cell r="B4" t="str">
            <v>平成１３年</v>
          </cell>
          <cell r="C4" t="str">
            <v>平成１４年</v>
          </cell>
          <cell r="D4" t="str">
            <v>平成１４年</v>
          </cell>
          <cell r="E4" t="str">
            <v>平成１６年</v>
          </cell>
          <cell r="F4" t="str">
            <v>平成１５年</v>
          </cell>
          <cell r="G4" t="str">
            <v>13年／12年</v>
          </cell>
          <cell r="H4" t="str">
            <v>平成１６年</v>
          </cell>
          <cell r="I4" t="str">
            <v>15年／14年</v>
          </cell>
          <cell r="J4" t="str">
            <v>平成１７年</v>
          </cell>
          <cell r="K4" t="str">
            <v>17年／16年</v>
          </cell>
          <cell r="L4" t="str">
            <v>13年／12年</v>
          </cell>
          <cell r="N4" t="str">
            <v>14年／13年</v>
          </cell>
          <cell r="P4" t="str">
            <v>15年／14年</v>
          </cell>
          <cell r="R4" t="str">
            <v>16年／15年</v>
          </cell>
          <cell r="T4" t="str">
            <v>17年／16年</v>
          </cell>
        </row>
        <row r="5">
          <cell r="B5" t="str">
            <v>月 間</v>
          </cell>
          <cell r="C5" t="str">
            <v>累 計</v>
          </cell>
          <cell r="D5" t="str">
            <v>月 間</v>
          </cell>
          <cell r="E5" t="str">
            <v>累 計</v>
          </cell>
          <cell r="F5" t="str">
            <v>月 間</v>
          </cell>
          <cell r="G5" t="str">
            <v>累 計</v>
          </cell>
          <cell r="H5" t="str">
            <v>月 間</v>
          </cell>
          <cell r="I5" t="str">
            <v>累 計</v>
          </cell>
          <cell r="J5" t="str">
            <v>月 間</v>
          </cell>
          <cell r="K5" t="str">
            <v>累 計</v>
          </cell>
          <cell r="L5" t="str">
            <v>月 間</v>
          </cell>
          <cell r="M5" t="str">
            <v>累 計</v>
          </cell>
          <cell r="N5" t="str">
            <v>月 間</v>
          </cell>
          <cell r="O5" t="str">
            <v>累 計</v>
          </cell>
          <cell r="P5" t="str">
            <v>月 間</v>
          </cell>
          <cell r="Q5" t="str">
            <v>累 計</v>
          </cell>
          <cell r="R5" t="str">
            <v>月 間</v>
          </cell>
          <cell r="S5" t="str">
            <v>累 計</v>
          </cell>
          <cell r="T5" t="str">
            <v>月 間</v>
          </cell>
          <cell r="U5" t="str">
            <v>累 計</v>
          </cell>
        </row>
        <row r="6">
          <cell r="A6" t="str">
            <v>１月</v>
          </cell>
          <cell r="B6">
            <v>344500</v>
          </cell>
          <cell r="C6">
            <v>344500</v>
          </cell>
          <cell r="D6">
            <v>334900</v>
          </cell>
          <cell r="E6">
            <v>334900</v>
          </cell>
          <cell r="F6">
            <v>379800</v>
          </cell>
          <cell r="G6">
            <v>379800</v>
          </cell>
          <cell r="H6">
            <v>379200</v>
          </cell>
          <cell r="I6">
            <v>379200</v>
          </cell>
          <cell r="J6">
            <v>392400</v>
          </cell>
          <cell r="K6">
            <v>392400</v>
          </cell>
          <cell r="L6">
            <v>2.5908278737343693</v>
          </cell>
          <cell r="M6">
            <v>2.5908278737343693</v>
          </cell>
          <cell r="N6">
            <v>-2.7866473149491924</v>
          </cell>
          <cell r="O6">
            <v>-2.7866473149491924</v>
          </cell>
          <cell r="P6">
            <v>13.406987160346361</v>
          </cell>
          <cell r="Q6">
            <v>13.406987160346361</v>
          </cell>
          <cell r="R6">
            <v>-0.15797788309637895</v>
          </cell>
          <cell r="S6">
            <v>-0.15797788309637895</v>
          </cell>
          <cell r="T6">
            <v>3.48101265822784</v>
          </cell>
          <cell r="U6">
            <v>3.48101265822784</v>
          </cell>
        </row>
        <row r="7">
          <cell r="A7" t="str">
            <v>２月</v>
          </cell>
          <cell r="B7">
            <v>377000</v>
          </cell>
          <cell r="C7">
            <v>721500</v>
          </cell>
          <cell r="D7">
            <v>395600</v>
          </cell>
          <cell r="E7">
            <v>730500</v>
          </cell>
          <cell r="F7">
            <v>399400</v>
          </cell>
          <cell r="G7">
            <v>779200</v>
          </cell>
          <cell r="H7">
            <v>436300</v>
          </cell>
          <cell r="I7">
            <v>815500</v>
          </cell>
          <cell r="J7">
            <v>421300</v>
          </cell>
          <cell r="K7" t="str">
            <v/>
          </cell>
          <cell r="L7">
            <v>-2.6845637583892596</v>
          </cell>
          <cell r="M7">
            <v>-0.23506637168141253</v>
          </cell>
          <cell r="N7">
            <v>4.9336870026525048</v>
          </cell>
          <cell r="O7">
            <v>1.2474012474012426</v>
          </cell>
          <cell r="P7">
            <v>0.96056622851365603</v>
          </cell>
          <cell r="Q7">
            <v>6.6666666666666714</v>
          </cell>
          <cell r="R7">
            <v>9.2388582874311425</v>
          </cell>
          <cell r="S7">
            <v>4.6586242299794662</v>
          </cell>
          <cell r="T7">
            <v>-3.4380013752005567</v>
          </cell>
          <cell r="U7">
            <v>-0.22072348252605423</v>
          </cell>
        </row>
        <row r="8">
          <cell r="A8" t="str">
            <v>３月</v>
          </cell>
          <cell r="B8">
            <v>431200</v>
          </cell>
          <cell r="C8">
            <v>1152700</v>
          </cell>
          <cell r="D8">
            <v>461800</v>
          </cell>
          <cell r="E8">
            <v>1192300</v>
          </cell>
          <cell r="F8">
            <v>477800</v>
          </cell>
          <cell r="G8">
            <v>1257000</v>
          </cell>
          <cell r="H8">
            <v>486500</v>
          </cell>
          <cell r="I8">
            <v>1302000</v>
          </cell>
          <cell r="J8">
            <v>506700</v>
          </cell>
          <cell r="K8" t="str">
            <v/>
          </cell>
          <cell r="L8">
            <v>-4.8963387737097577</v>
          </cell>
          <cell r="M8">
            <v>-2.0312765595784441</v>
          </cell>
          <cell r="N8">
            <v>7.0964749536178005</v>
          </cell>
          <cell r="O8">
            <v>3.4354125097597006</v>
          </cell>
          <cell r="P8">
            <v>3.4647033347769565</v>
          </cell>
          <cell r="Q8">
            <v>5.4264866224943376</v>
          </cell>
          <cell r="R8">
            <v>1.8208455420678007</v>
          </cell>
          <cell r="S8">
            <v>3.5799522673030992</v>
          </cell>
          <cell r="T8">
            <v>4.1521068859198209</v>
          </cell>
          <cell r="U8">
            <v>1.4132104454685219</v>
          </cell>
        </row>
        <row r="9">
          <cell r="A9" t="str">
            <v>４月</v>
          </cell>
          <cell r="B9">
            <v>382000</v>
          </cell>
          <cell r="C9">
            <v>1534700</v>
          </cell>
          <cell r="D9">
            <v>380200</v>
          </cell>
          <cell r="E9">
            <v>1572500</v>
          </cell>
          <cell r="F9">
            <v>368000</v>
          </cell>
          <cell r="G9">
            <v>1625000</v>
          </cell>
          <cell r="H9">
            <v>418500</v>
          </cell>
          <cell r="I9">
            <v>1720500</v>
          </cell>
          <cell r="J9" t="str">
            <v/>
          </cell>
          <cell r="K9" t="str">
            <v/>
          </cell>
          <cell r="L9">
            <v>9.8332374928119464</v>
          </cell>
          <cell r="M9">
            <v>0.67567567567567721</v>
          </cell>
          <cell r="N9">
            <v>-0.47120418848167844</v>
          </cell>
          <cell r="O9">
            <v>2.4630220890076089</v>
          </cell>
          <cell r="P9">
            <v>-3.2088374539715971</v>
          </cell>
          <cell r="Q9">
            <v>3.3386327503974513</v>
          </cell>
          <cell r="R9">
            <v>13.722826086956516</v>
          </cell>
          <cell r="S9">
            <v>5.8769230769230631</v>
          </cell>
        </row>
        <row r="10">
          <cell r="A10" t="str">
            <v>５月</v>
          </cell>
          <cell r="B10">
            <v>337000</v>
          </cell>
          <cell r="C10">
            <v>1871700</v>
          </cell>
          <cell r="D10">
            <v>343000</v>
          </cell>
          <cell r="E10">
            <v>1915500</v>
          </cell>
          <cell r="F10">
            <v>348700</v>
          </cell>
          <cell r="G10">
            <v>1973700</v>
          </cell>
          <cell r="H10">
            <v>395000</v>
          </cell>
          <cell r="I10">
            <v>2115500</v>
          </cell>
          <cell r="J10" t="str">
            <v/>
          </cell>
          <cell r="K10" t="str">
            <v/>
          </cell>
          <cell r="L10">
            <v>4.3666769897801316</v>
          </cell>
          <cell r="M10">
            <v>1.320846641043687</v>
          </cell>
          <cell r="N10">
            <v>1.7804154302670554</v>
          </cell>
          <cell r="O10">
            <v>2.3401186087514105</v>
          </cell>
          <cell r="P10">
            <v>1.661807580174937</v>
          </cell>
          <cell r="Q10">
            <v>3.0383711824588886</v>
          </cell>
          <cell r="R10">
            <v>13.277889303125903</v>
          </cell>
          <cell r="S10">
            <v>7.1844758575264649</v>
          </cell>
        </row>
        <row r="11">
          <cell r="A11" t="str">
            <v>６月</v>
          </cell>
          <cell r="B11">
            <v>354900</v>
          </cell>
          <cell r="C11">
            <v>2226600</v>
          </cell>
          <cell r="D11">
            <v>366300</v>
          </cell>
          <cell r="E11">
            <v>2281800</v>
          </cell>
          <cell r="F11">
            <v>360200</v>
          </cell>
          <cell r="G11">
            <v>2333900</v>
          </cell>
          <cell r="H11">
            <v>381200</v>
          </cell>
          <cell r="I11">
            <v>2496700</v>
          </cell>
          <cell r="J11" t="str">
            <v/>
          </cell>
          <cell r="K11" t="str">
            <v/>
          </cell>
          <cell r="L11">
            <v>5.2491103202847</v>
          </cell>
          <cell r="M11">
            <v>1.9272144655527512</v>
          </cell>
          <cell r="N11">
            <v>3.2121724429416787</v>
          </cell>
          <cell r="O11">
            <v>2.4791161412018425</v>
          </cell>
          <cell r="P11">
            <v>-1.6653016653016692</v>
          </cell>
          <cell r="Q11">
            <v>2.2832851257778941</v>
          </cell>
          <cell r="R11">
            <v>5.8300943920044404</v>
          </cell>
          <cell r="S11">
            <v>6.9754488195723923</v>
          </cell>
        </row>
        <row r="12">
          <cell r="A12" t="str">
            <v>７月</v>
          </cell>
          <cell r="B12">
            <v>409300</v>
          </cell>
          <cell r="C12">
            <v>2635900</v>
          </cell>
          <cell r="D12">
            <v>396600</v>
          </cell>
          <cell r="E12">
            <v>2678400</v>
          </cell>
          <cell r="F12">
            <v>451300</v>
          </cell>
          <cell r="G12">
            <v>2785200</v>
          </cell>
          <cell r="H12">
            <v>445400</v>
          </cell>
          <cell r="I12">
            <v>2942100</v>
          </cell>
          <cell r="J12" t="str">
            <v/>
          </cell>
          <cell r="K12" t="str">
            <v/>
          </cell>
          <cell r="L12">
            <v>20.346956777418399</v>
          </cell>
          <cell r="M12">
            <v>4.4086191871979707</v>
          </cell>
          <cell r="N12">
            <v>-3.1028585389689738</v>
          </cell>
          <cell r="O12">
            <v>1.6123525171667978</v>
          </cell>
          <cell r="P12">
            <v>13.792233988905707</v>
          </cell>
          <cell r="Q12">
            <v>3.9874551971326184</v>
          </cell>
          <cell r="R12">
            <v>-1.3073343673831204</v>
          </cell>
          <cell r="S12">
            <v>5.6333476949590704</v>
          </cell>
        </row>
        <row r="13">
          <cell r="A13" t="str">
            <v>８月</v>
          </cell>
          <cell r="B13">
            <v>501300</v>
          </cell>
          <cell r="C13">
            <v>3137200</v>
          </cell>
          <cell r="D13">
            <v>505800</v>
          </cell>
          <cell r="E13">
            <v>3184200</v>
          </cell>
          <cell r="F13">
            <v>531600</v>
          </cell>
          <cell r="G13">
            <v>3316800</v>
          </cell>
          <cell r="H13">
            <v>523400</v>
          </cell>
          <cell r="I13">
            <v>3465500</v>
          </cell>
          <cell r="J13" t="str">
            <v/>
          </cell>
          <cell r="K13" t="str">
            <v/>
          </cell>
          <cell r="L13">
            <v>0.90579710144926651</v>
          </cell>
          <cell r="M13">
            <v>3.8326603561263113</v>
          </cell>
          <cell r="N13">
            <v>0.89766606822261963</v>
          </cell>
          <cell r="O13">
            <v>1.4981512176463099</v>
          </cell>
          <cell r="P13">
            <v>5.1008303677342752</v>
          </cell>
          <cell r="Q13">
            <v>4.1643112869794692</v>
          </cell>
          <cell r="R13">
            <v>-1.5425131677953345</v>
          </cell>
          <cell r="S13">
            <v>4.4832368547998129</v>
          </cell>
        </row>
        <row r="14">
          <cell r="A14" t="str">
            <v>９月</v>
          </cell>
          <cell r="B14">
            <v>398700</v>
          </cell>
          <cell r="C14">
            <v>3535900</v>
          </cell>
          <cell r="D14">
            <v>444300</v>
          </cell>
          <cell r="E14">
            <v>3628500</v>
          </cell>
          <cell r="F14">
            <v>493000</v>
          </cell>
          <cell r="G14">
            <v>3809800</v>
          </cell>
          <cell r="H14">
            <v>457800</v>
          </cell>
          <cell r="I14">
            <v>3923300</v>
          </cell>
          <cell r="J14" t="str">
            <v/>
          </cell>
          <cell r="K14" t="str">
            <v/>
          </cell>
          <cell r="L14">
            <v>1.4762025960804408</v>
          </cell>
          <cell r="M14">
            <v>3.5614913745130679</v>
          </cell>
          <cell r="N14">
            <v>11.437170805116637</v>
          </cell>
          <cell r="O14">
            <v>2.6188523431092534</v>
          </cell>
          <cell r="P14">
            <v>10.961062345262221</v>
          </cell>
          <cell r="Q14">
            <v>4.9965550502962515</v>
          </cell>
          <cell r="R14">
            <v>-7.1399594320486841</v>
          </cell>
          <cell r="S14">
            <v>2.9791590109716992</v>
          </cell>
        </row>
        <row r="15">
          <cell r="A15" t="str">
            <v>10月</v>
          </cell>
          <cell r="B15">
            <v>303400</v>
          </cell>
          <cell r="C15">
            <v>3839300</v>
          </cell>
          <cell r="D15">
            <v>398900</v>
          </cell>
          <cell r="E15">
            <v>4027400</v>
          </cell>
          <cell r="F15">
            <v>445500</v>
          </cell>
          <cell r="G15">
            <v>4255300</v>
          </cell>
          <cell r="H15">
            <v>429200</v>
          </cell>
          <cell r="I15">
            <v>4352500</v>
          </cell>
          <cell r="J15" t="str">
            <v/>
          </cell>
          <cell r="K15" t="str">
            <v/>
          </cell>
          <cell r="L15">
            <v>-19.372840818495888</v>
          </cell>
          <cell r="M15">
            <v>1.284757030549244</v>
          </cell>
          <cell r="N15">
            <v>31.476598549769278</v>
          </cell>
          <cell r="O15">
            <v>4.8993306071419198</v>
          </cell>
          <cell r="P15">
            <v>11.682125846076701</v>
          </cell>
          <cell r="Q15">
            <v>5.6587376471172348</v>
          </cell>
          <cell r="R15">
            <v>-3.6588103254769919</v>
          </cell>
          <cell r="S15">
            <v>2.2842102789462473</v>
          </cell>
        </row>
        <row r="16">
          <cell r="A16" t="str">
            <v>11月</v>
          </cell>
          <cell r="B16">
            <v>283400</v>
          </cell>
          <cell r="C16">
            <v>4122700</v>
          </cell>
          <cell r="D16">
            <v>394600</v>
          </cell>
          <cell r="E16">
            <v>4422000</v>
          </cell>
          <cell r="F16">
            <v>428100</v>
          </cell>
          <cell r="G16">
            <v>4683400</v>
          </cell>
          <cell r="H16">
            <v>409900</v>
          </cell>
          <cell r="I16">
            <v>4762400</v>
          </cell>
          <cell r="J16" t="str">
            <v/>
          </cell>
          <cell r="K16" t="str">
            <v/>
          </cell>
          <cell r="L16">
            <v>-24.406508402240604</v>
          </cell>
          <cell r="M16">
            <v>-1.0274876965550419</v>
          </cell>
          <cell r="N16">
            <v>39.237826393789703</v>
          </cell>
          <cell r="O16">
            <v>7.2598054672908603</v>
          </cell>
          <cell r="P16">
            <v>8.4896097313735339</v>
          </cell>
          <cell r="Q16">
            <v>5.9113523292627832</v>
          </cell>
          <cell r="R16">
            <v>-4.251343144125201</v>
          </cell>
          <cell r="S16">
            <v>1.6868087287013793</v>
          </cell>
        </row>
        <row r="17">
          <cell r="A17" t="str">
            <v>12月</v>
          </cell>
          <cell r="B17">
            <v>310700</v>
          </cell>
          <cell r="C17">
            <v>4433400</v>
          </cell>
          <cell r="D17">
            <v>412500</v>
          </cell>
          <cell r="E17">
            <v>4834500</v>
          </cell>
          <cell r="F17">
            <v>401300</v>
          </cell>
          <cell r="G17">
            <v>5084700</v>
          </cell>
          <cell r="H17">
            <v>390800</v>
          </cell>
          <cell r="I17">
            <v>5153200</v>
          </cell>
          <cell r="J17" t="str">
            <v/>
          </cell>
          <cell r="K17" t="str">
            <v/>
          </cell>
          <cell r="L17">
            <v>-12.651110486364914</v>
          </cell>
          <cell r="M17">
            <v>-1.941962310890915</v>
          </cell>
          <cell r="N17">
            <v>32.764724814934027</v>
          </cell>
          <cell r="O17">
            <v>9.047232372445535</v>
          </cell>
          <cell r="P17">
            <v>-2.7151515151515184</v>
          </cell>
          <cell r="Q17">
            <v>5.1753025131864803</v>
          </cell>
          <cell r="R17">
            <v>-2.6164963867430799</v>
          </cell>
          <cell r="S17">
            <v>1.3471787912757947</v>
          </cell>
        </row>
        <row r="18">
          <cell r="A18" t="str">
            <v>計</v>
          </cell>
          <cell r="B18" t="str">
            <v>－</v>
          </cell>
          <cell r="C18">
            <v>4433400</v>
          </cell>
          <cell r="D18" t="str">
            <v>－</v>
          </cell>
          <cell r="E18">
            <v>4834500</v>
          </cell>
          <cell r="F18" t="str">
            <v>－</v>
          </cell>
          <cell r="G18">
            <v>5084700</v>
          </cell>
          <cell r="H18" t="str">
            <v>－</v>
          </cell>
          <cell r="I18">
            <v>5153200</v>
          </cell>
          <cell r="J18" t="str">
            <v>－</v>
          </cell>
          <cell r="K18">
            <v>392400</v>
          </cell>
          <cell r="L18" t="str">
            <v>－</v>
          </cell>
          <cell r="M18">
            <v>-1.941962310890915</v>
          </cell>
          <cell r="N18" t="str">
            <v>－</v>
          </cell>
          <cell r="O18">
            <v>9.047232372445535</v>
          </cell>
          <cell r="P18" t="str">
            <v>－</v>
          </cell>
          <cell r="Q18">
            <v>5.1753025131864803</v>
          </cell>
          <cell r="R18" t="str">
            <v>－</v>
          </cell>
          <cell r="S18">
            <v>1.3471787912757947</v>
          </cell>
          <cell r="T18" t="str">
            <v>－</v>
          </cell>
          <cell r="U18">
            <v>3.48101265822784</v>
          </cell>
        </row>
      </sheetData>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15～H19"/>
      <sheetName val="グラフ"/>
      <sheetName val="１９．４月"/>
    </sheetNames>
    <sheetDataSet>
      <sheetData sheetId="0"/>
      <sheetData sheetId="1" refreshError="1"/>
      <sheetData sheetId="2"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順チェック"/>
      <sheetName val="フィルタ"/>
      <sheetName val="00txt"/>
      <sheetName val="中分類"/>
      <sheetName val="表－３"/>
      <sheetName val="表－４"/>
      <sheetName val="表－８"/>
      <sheetName val="Graph"/>
      <sheetName val="Graphデータ"/>
    </sheetNames>
    <sheetDataSet>
      <sheetData sheetId="0"/>
      <sheetData sheetId="1"/>
      <sheetData sheetId="2"/>
      <sheetData sheetId="3">
        <row r="4">
          <cell r="L4" t="str">
            <v>11月</v>
          </cell>
          <cell r="M4" t="str">
            <v>10月</v>
          </cell>
          <cell r="N4" t="str">
            <v>9月</v>
          </cell>
          <cell r="O4" t="str">
            <v>8月</v>
          </cell>
          <cell r="P4" t="str">
            <v>7月</v>
          </cell>
          <cell r="Q4" t="str">
            <v>6月</v>
          </cell>
          <cell r="R4" t="str">
            <v>5月</v>
          </cell>
          <cell r="S4" t="str">
            <v>4月</v>
          </cell>
          <cell r="T4" t="str">
            <v>3月</v>
          </cell>
          <cell r="U4" t="str">
            <v>2月</v>
          </cell>
          <cell r="V4" t="str">
            <v>1月</v>
          </cell>
          <cell r="W4" t="str">
            <v>12月</v>
          </cell>
        </row>
        <row r="5">
          <cell r="A5">
            <v>1</v>
          </cell>
          <cell r="B5" t="str">
            <v>総                     合</v>
          </cell>
          <cell r="C5">
            <v>102.7</v>
          </cell>
          <cell r="D5">
            <v>-0.5</v>
          </cell>
          <cell r="E5">
            <v>1.7000000000000002</v>
          </cell>
          <cell r="F5">
            <v>-0.5</v>
          </cell>
          <cell r="G5">
            <v>1.7000000000000002</v>
          </cell>
          <cell r="H5">
            <v>10000</v>
          </cell>
          <cell r="I5">
            <v>592</v>
          </cell>
          <cell r="J5">
            <v>102.7</v>
          </cell>
          <cell r="K5">
            <v>103.2</v>
          </cell>
          <cell r="L5">
            <v>103.5</v>
          </cell>
          <cell r="M5">
            <v>103.5</v>
          </cell>
          <cell r="N5">
            <v>103.4</v>
          </cell>
          <cell r="O5">
            <v>102.6</v>
          </cell>
          <cell r="P5">
            <v>102.2</v>
          </cell>
          <cell r="Q5">
            <v>101.3</v>
          </cell>
          <cell r="R5">
            <v>101.8</v>
          </cell>
          <cell r="S5">
            <v>101.1</v>
          </cell>
          <cell r="T5">
            <v>101</v>
          </cell>
          <cell r="U5">
            <v>101.1</v>
          </cell>
          <cell r="V5">
            <v>101</v>
          </cell>
          <cell r="W5">
            <v>101.1</v>
          </cell>
        </row>
        <row r="6">
          <cell r="A6">
            <v>745</v>
          </cell>
          <cell r="B6" t="str">
            <v xml:space="preserve">   生鮮食品を除く総合</v>
          </cell>
          <cell r="C6">
            <v>102.30000000000001</v>
          </cell>
          <cell r="D6">
            <v>-0.30000000000000004</v>
          </cell>
          <cell r="E6">
            <v>1.6</v>
          </cell>
          <cell r="F6">
            <v>-0.28000000000000003</v>
          </cell>
          <cell r="G6">
            <v>1.51</v>
          </cell>
          <cell r="H6">
            <v>9557</v>
          </cell>
          <cell r="I6">
            <v>527</v>
          </cell>
          <cell r="J6">
            <v>102.3</v>
          </cell>
          <cell r="K6">
            <v>102.6</v>
          </cell>
          <cell r="L6">
            <v>103.1</v>
          </cell>
          <cell r="M6">
            <v>103.3</v>
          </cell>
          <cell r="N6">
            <v>103.3</v>
          </cell>
          <cell r="O6">
            <v>102.6</v>
          </cell>
          <cell r="P6">
            <v>102.2</v>
          </cell>
          <cell r="Q6">
            <v>101.3</v>
          </cell>
          <cell r="R6">
            <v>101.6</v>
          </cell>
          <cell r="S6">
            <v>101</v>
          </cell>
          <cell r="T6">
            <v>101</v>
          </cell>
          <cell r="U6">
            <v>100.9</v>
          </cell>
          <cell r="V6">
            <v>101</v>
          </cell>
          <cell r="W6">
            <v>100.9</v>
          </cell>
        </row>
        <row r="7">
          <cell r="A7">
            <v>747</v>
          </cell>
          <cell r="B7" t="str">
            <v xml:space="preserve">   持家の帰属家賃を除く総合</v>
          </cell>
          <cell r="C7">
            <v>102.9</v>
          </cell>
          <cell r="D7">
            <v>-0.70000000000000007</v>
          </cell>
          <cell r="E7">
            <v>1.7000000000000002</v>
          </cell>
          <cell r="F7">
            <v>-0.6</v>
          </cell>
          <cell r="G7">
            <v>1.5</v>
          </cell>
          <cell r="H7">
            <v>8909</v>
          </cell>
          <cell r="I7">
            <v>588</v>
          </cell>
          <cell r="J7">
            <v>102.9</v>
          </cell>
          <cell r="K7">
            <v>103.6</v>
          </cell>
          <cell r="L7">
            <v>103.8</v>
          </cell>
          <cell r="M7">
            <v>103.9</v>
          </cell>
          <cell r="N7">
            <v>103.8</v>
          </cell>
          <cell r="O7">
            <v>102.9</v>
          </cell>
          <cell r="P7">
            <v>102.5</v>
          </cell>
          <cell r="Q7">
            <v>101.4</v>
          </cell>
          <cell r="R7">
            <v>102</v>
          </cell>
          <cell r="S7">
            <v>101.3</v>
          </cell>
          <cell r="T7">
            <v>101.2</v>
          </cell>
          <cell r="U7">
            <v>101.3</v>
          </cell>
          <cell r="V7">
            <v>101.2</v>
          </cell>
          <cell r="W7">
            <v>101.3</v>
          </cell>
        </row>
        <row r="8">
          <cell r="A8">
            <v>750</v>
          </cell>
          <cell r="B8" t="str">
            <v xml:space="preserve">   持家の帰属家賃及び
　　　生鮮食品を除く総合　　　　　</v>
          </cell>
          <cell r="C8">
            <v>102.5</v>
          </cell>
          <cell r="D8">
            <v>-0.4</v>
          </cell>
          <cell r="E8">
            <v>1.7000000000000002</v>
          </cell>
          <cell r="F8">
            <v>-0.33</v>
          </cell>
          <cell r="G8">
            <v>1.42</v>
          </cell>
          <cell r="H8">
            <v>8466</v>
          </cell>
          <cell r="I8">
            <v>523</v>
          </cell>
          <cell r="J8">
            <v>102.5</v>
          </cell>
          <cell r="K8">
            <v>102.9</v>
          </cell>
          <cell r="L8">
            <v>103.5</v>
          </cell>
          <cell r="M8">
            <v>103.7</v>
          </cell>
          <cell r="N8">
            <v>103.7</v>
          </cell>
          <cell r="O8">
            <v>102.9</v>
          </cell>
          <cell r="P8">
            <v>102.5</v>
          </cell>
          <cell r="Q8">
            <v>101.5</v>
          </cell>
          <cell r="R8">
            <v>101.9</v>
          </cell>
          <cell r="S8">
            <v>101.1</v>
          </cell>
          <cell r="T8">
            <v>101.1</v>
          </cell>
          <cell r="U8">
            <v>101.1</v>
          </cell>
          <cell r="V8">
            <v>101.1</v>
          </cell>
          <cell r="W8">
            <v>101.1</v>
          </cell>
        </row>
        <row r="9">
          <cell r="A9">
            <v>752</v>
          </cell>
          <cell r="B9" t="str">
            <v xml:space="preserve">  食料（酒類を除く）及び
　　　　エネルギーを除く総合　　　</v>
          </cell>
          <cell r="C9">
            <v>99.600000000000009</v>
          </cell>
          <cell r="D9">
            <v>-0.1</v>
          </cell>
          <cell r="E9">
            <v>0.30000000000000004</v>
          </cell>
          <cell r="F9">
            <v>-0.06</v>
          </cell>
          <cell r="G9">
            <v>0.19</v>
          </cell>
          <cell r="H9">
            <v>6471</v>
          </cell>
          <cell r="I9">
            <v>366</v>
          </cell>
          <cell r="J9">
            <v>99.6</v>
          </cell>
          <cell r="K9">
            <v>99.7</v>
          </cell>
          <cell r="L9">
            <v>99.8</v>
          </cell>
          <cell r="M9">
            <v>99.9</v>
          </cell>
          <cell r="N9">
            <v>99.6</v>
          </cell>
          <cell r="O9">
            <v>99.5</v>
          </cell>
          <cell r="P9">
            <v>99.4</v>
          </cell>
          <cell r="Q9">
            <v>99.2</v>
          </cell>
          <cell r="R9">
            <v>99.3</v>
          </cell>
          <cell r="S9">
            <v>98.9</v>
          </cell>
          <cell r="T9">
            <v>98.9</v>
          </cell>
          <cell r="U9">
            <v>99.2</v>
          </cell>
          <cell r="V9">
            <v>98.9</v>
          </cell>
          <cell r="W9">
            <v>99.2</v>
          </cell>
        </row>
        <row r="10">
          <cell r="A10">
            <v>2</v>
          </cell>
          <cell r="B10" t="str">
            <v>食                     料</v>
          </cell>
          <cell r="C10">
            <v>106.7</v>
          </cell>
          <cell r="D10">
            <v>-0.70000000000000007</v>
          </cell>
          <cell r="E10">
            <v>5</v>
          </cell>
          <cell r="F10">
            <v>-0.19</v>
          </cell>
          <cell r="G10">
            <v>1.42</v>
          </cell>
          <cell r="H10">
            <v>2812</v>
          </cell>
          <cell r="I10">
            <v>229</v>
          </cell>
          <cell r="J10">
            <v>106.7</v>
          </cell>
          <cell r="K10">
            <v>107.4</v>
          </cell>
          <cell r="L10">
            <v>106</v>
          </cell>
          <cell r="M10">
            <v>105.5</v>
          </cell>
          <cell r="N10">
            <v>105.3</v>
          </cell>
          <cell r="O10">
            <v>104.1</v>
          </cell>
          <cell r="P10">
            <v>103.7</v>
          </cell>
          <cell r="Q10">
            <v>102.6</v>
          </cell>
          <cell r="R10">
            <v>103</v>
          </cell>
          <cell r="S10">
            <v>101.9</v>
          </cell>
          <cell r="T10">
            <v>101.4</v>
          </cell>
          <cell r="U10">
            <v>101.5</v>
          </cell>
          <cell r="V10">
            <v>101.4</v>
          </cell>
          <cell r="W10">
            <v>101.5</v>
          </cell>
        </row>
        <row r="11">
          <cell r="A11">
            <v>741</v>
          </cell>
          <cell r="B11" t="str">
            <v xml:space="preserve">   生    鮮    食    品</v>
          </cell>
          <cell r="C11">
            <v>110.2</v>
          </cell>
          <cell r="D11">
            <v>-5</v>
          </cell>
          <cell r="E11">
            <v>0.8</v>
          </cell>
          <cell r="F11">
            <v>-0.25</v>
          </cell>
          <cell r="G11">
            <v>0.04</v>
          </cell>
          <cell r="H11">
            <v>443</v>
          </cell>
          <cell r="I11">
            <v>65</v>
          </cell>
          <cell r="J11">
            <v>110.2</v>
          </cell>
          <cell r="K11">
            <v>116</v>
          </cell>
          <cell r="L11">
            <v>110.5</v>
          </cell>
          <cell r="M11">
            <v>107.9</v>
          </cell>
          <cell r="N11">
            <v>105.8</v>
          </cell>
          <cell r="O11">
            <v>102.2</v>
          </cell>
          <cell r="P11">
            <v>102.3</v>
          </cell>
          <cell r="Q11">
            <v>99.9</v>
          </cell>
          <cell r="R11">
            <v>104.6</v>
          </cell>
          <cell r="S11">
            <v>104</v>
          </cell>
          <cell r="T11">
            <v>102</v>
          </cell>
          <cell r="U11">
            <v>105</v>
          </cell>
          <cell r="V11">
            <v>102</v>
          </cell>
          <cell r="W11">
            <v>105</v>
          </cell>
        </row>
        <row r="12">
          <cell r="A12">
            <v>746</v>
          </cell>
          <cell r="B12" t="str">
            <v xml:space="preserve">   生鮮食品を除く食料</v>
          </cell>
          <cell r="C12">
            <v>106.10000000000001</v>
          </cell>
          <cell r="D12">
            <v>0.30000000000000004</v>
          </cell>
          <cell r="E12">
            <v>5.9</v>
          </cell>
          <cell r="F12">
            <v>7.0000000000000007E-2</v>
          </cell>
          <cell r="G12">
            <v>1.38</v>
          </cell>
          <cell r="H12">
            <v>2369</v>
          </cell>
          <cell r="I12">
            <v>164</v>
          </cell>
          <cell r="J12">
            <v>106.1</v>
          </cell>
          <cell r="K12">
            <v>105.8</v>
          </cell>
          <cell r="L12">
            <v>105.1</v>
          </cell>
          <cell r="M12">
            <v>105</v>
          </cell>
          <cell r="N12">
            <v>105.3</v>
          </cell>
          <cell r="O12">
            <v>104.4</v>
          </cell>
          <cell r="P12">
            <v>104</v>
          </cell>
          <cell r="Q12">
            <v>103.1</v>
          </cell>
          <cell r="R12">
            <v>102.7</v>
          </cell>
          <cell r="S12">
            <v>101.5</v>
          </cell>
          <cell r="T12">
            <v>101.3</v>
          </cell>
          <cell r="U12">
            <v>100.8</v>
          </cell>
          <cell r="V12">
            <v>101.3</v>
          </cell>
          <cell r="W12">
            <v>100.8</v>
          </cell>
        </row>
        <row r="13">
          <cell r="A13">
            <v>3</v>
          </cell>
          <cell r="B13" t="str">
            <v>穀                 類</v>
          </cell>
          <cell r="C13">
            <v>105.2</v>
          </cell>
          <cell r="D13">
            <v>0.5</v>
          </cell>
          <cell r="E13">
            <v>9.2000000000000011</v>
          </cell>
          <cell r="F13">
            <v>0.01</v>
          </cell>
          <cell r="G13">
            <v>0.26</v>
          </cell>
          <cell r="H13">
            <v>291</v>
          </cell>
          <cell r="I13">
            <v>15</v>
          </cell>
          <cell r="J13">
            <v>105.2</v>
          </cell>
          <cell r="K13">
            <v>104.7</v>
          </cell>
          <cell r="L13">
            <v>102.8</v>
          </cell>
          <cell r="M13">
            <v>102.4</v>
          </cell>
          <cell r="N13">
            <v>102.8</v>
          </cell>
          <cell r="O13">
            <v>103.1</v>
          </cell>
          <cell r="P13">
            <v>103.2</v>
          </cell>
          <cell r="Q13">
            <v>100.7</v>
          </cell>
          <cell r="R13">
            <v>101.3</v>
          </cell>
          <cell r="S13">
            <v>100.6</v>
          </cell>
          <cell r="T13">
            <v>99.5</v>
          </cell>
          <cell r="U13">
            <v>98.3</v>
          </cell>
          <cell r="V13">
            <v>99.5</v>
          </cell>
          <cell r="W13">
            <v>98.3</v>
          </cell>
        </row>
        <row r="14">
          <cell r="A14">
            <v>24</v>
          </cell>
          <cell r="B14" t="str">
            <v>魚       介       類</v>
          </cell>
          <cell r="C14">
            <v>109.4</v>
          </cell>
          <cell r="D14">
            <v>-0.8</v>
          </cell>
          <cell r="E14">
            <v>5.7</v>
          </cell>
          <cell r="F14">
            <v>-0.02</v>
          </cell>
          <cell r="G14">
            <v>0.13</v>
          </cell>
          <cell r="H14">
            <v>215</v>
          </cell>
          <cell r="I14">
            <v>33</v>
          </cell>
          <cell r="J14">
            <v>109.4</v>
          </cell>
          <cell r="K14">
            <v>110.3</v>
          </cell>
          <cell r="L14">
            <v>109.4</v>
          </cell>
          <cell r="M14">
            <v>109.5</v>
          </cell>
          <cell r="N14">
            <v>108.2</v>
          </cell>
          <cell r="O14">
            <v>106.1</v>
          </cell>
          <cell r="P14">
            <v>106.4</v>
          </cell>
          <cell r="Q14">
            <v>103.6</v>
          </cell>
          <cell r="R14">
            <v>103.4</v>
          </cell>
          <cell r="S14">
            <v>103.6</v>
          </cell>
          <cell r="T14">
            <v>103.8</v>
          </cell>
          <cell r="U14">
            <v>102.9</v>
          </cell>
          <cell r="V14">
            <v>103.8</v>
          </cell>
          <cell r="W14">
            <v>102.9</v>
          </cell>
        </row>
        <row r="15">
          <cell r="A15">
            <v>25</v>
          </cell>
          <cell r="B15" t="str">
            <v>　　生  鮮  魚  介</v>
          </cell>
          <cell r="C15">
            <v>106.9</v>
          </cell>
          <cell r="D15">
            <v>-1.7000000000000002</v>
          </cell>
          <cell r="E15">
            <v>6.1000000000000005</v>
          </cell>
          <cell r="F15">
            <v>-0.02</v>
          </cell>
          <cell r="G15">
            <v>0.08</v>
          </cell>
          <cell r="H15">
            <v>135</v>
          </cell>
          <cell r="I15">
            <v>18</v>
          </cell>
          <cell r="J15">
            <v>106.9</v>
          </cell>
          <cell r="K15">
            <v>108.7</v>
          </cell>
          <cell r="L15">
            <v>107.5</v>
          </cell>
          <cell r="M15">
            <v>107.6</v>
          </cell>
          <cell r="N15">
            <v>106.9</v>
          </cell>
          <cell r="O15">
            <v>104.5</v>
          </cell>
          <cell r="P15">
            <v>105.3</v>
          </cell>
          <cell r="Q15">
            <v>101.6</v>
          </cell>
          <cell r="R15">
            <v>101.4</v>
          </cell>
          <cell r="S15">
            <v>101.7</v>
          </cell>
          <cell r="T15">
            <v>103.2</v>
          </cell>
          <cell r="U15">
            <v>101.4</v>
          </cell>
          <cell r="V15">
            <v>103.2</v>
          </cell>
          <cell r="W15">
            <v>101.4</v>
          </cell>
        </row>
        <row r="16">
          <cell r="A16">
            <v>62</v>
          </cell>
          <cell r="B16" t="str">
            <v>肉                 類</v>
          </cell>
          <cell r="C16">
            <v>115</v>
          </cell>
          <cell r="D16">
            <v>-0.1</v>
          </cell>
          <cell r="E16">
            <v>5.8000000000000007</v>
          </cell>
          <cell r="F16">
            <v>0</v>
          </cell>
          <cell r="G16">
            <v>0.15</v>
          </cell>
          <cell r="H16">
            <v>237</v>
          </cell>
          <cell r="I16">
            <v>10</v>
          </cell>
          <cell r="J16">
            <v>115</v>
          </cell>
          <cell r="K16">
            <v>115.1</v>
          </cell>
          <cell r="L16">
            <v>113.5</v>
          </cell>
          <cell r="M16">
            <v>111.8</v>
          </cell>
          <cell r="N16">
            <v>112.2</v>
          </cell>
          <cell r="O16">
            <v>112.3</v>
          </cell>
          <cell r="P16">
            <v>111.6</v>
          </cell>
          <cell r="Q16">
            <v>111.5</v>
          </cell>
          <cell r="R16">
            <v>111.4</v>
          </cell>
          <cell r="S16">
            <v>109.6</v>
          </cell>
          <cell r="T16">
            <v>109.5</v>
          </cell>
          <cell r="U16">
            <v>109.8</v>
          </cell>
          <cell r="V16">
            <v>109.5</v>
          </cell>
          <cell r="W16">
            <v>109.8</v>
          </cell>
        </row>
        <row r="17">
          <cell r="A17">
            <v>75</v>
          </cell>
          <cell r="B17" t="str">
            <v>乳       卵       類</v>
          </cell>
          <cell r="C17">
            <v>109.80000000000001</v>
          </cell>
          <cell r="D17">
            <v>2.2000000000000002</v>
          </cell>
          <cell r="E17">
            <v>11.700000000000001</v>
          </cell>
          <cell r="F17">
            <v>0.03</v>
          </cell>
          <cell r="G17">
            <v>0.15</v>
          </cell>
          <cell r="H17">
            <v>128</v>
          </cell>
          <cell r="I17">
            <v>8</v>
          </cell>
          <cell r="J17">
            <v>109.8</v>
          </cell>
          <cell r="K17">
            <v>107.4</v>
          </cell>
          <cell r="L17">
            <v>108.7</v>
          </cell>
          <cell r="M17">
            <v>108.3</v>
          </cell>
          <cell r="N17">
            <v>107.2</v>
          </cell>
          <cell r="O17">
            <v>104.4</v>
          </cell>
          <cell r="P17">
            <v>104.8</v>
          </cell>
          <cell r="Q17">
            <v>105</v>
          </cell>
          <cell r="R17">
            <v>102.3</v>
          </cell>
          <cell r="S17">
            <v>98.3</v>
          </cell>
          <cell r="T17">
            <v>98.2</v>
          </cell>
          <cell r="U17">
            <v>97.8</v>
          </cell>
          <cell r="V17">
            <v>98.2</v>
          </cell>
          <cell r="W17">
            <v>97.8</v>
          </cell>
        </row>
        <row r="18">
          <cell r="A18">
            <v>88</v>
          </cell>
          <cell r="B18" t="str">
            <v>野   菜 ・ 海    藻</v>
          </cell>
          <cell r="C18">
            <v>112.4</v>
          </cell>
          <cell r="D18">
            <v>-5.9</v>
          </cell>
          <cell r="E18">
            <v>2.8000000000000003</v>
          </cell>
          <cell r="F18">
            <v>-0.22</v>
          </cell>
          <cell r="G18">
            <v>0.1</v>
          </cell>
          <cell r="H18">
            <v>327</v>
          </cell>
          <cell r="I18">
            <v>46</v>
          </cell>
          <cell r="J18">
            <v>112.4</v>
          </cell>
          <cell r="K18">
            <v>119.5</v>
          </cell>
          <cell r="L18">
            <v>112.3</v>
          </cell>
          <cell r="M18">
            <v>107.9</v>
          </cell>
          <cell r="N18">
            <v>106.3</v>
          </cell>
          <cell r="O18">
            <v>100.8</v>
          </cell>
          <cell r="P18">
            <v>101.7</v>
          </cell>
          <cell r="Q18">
            <v>101.7</v>
          </cell>
          <cell r="R18">
            <v>106.5</v>
          </cell>
          <cell r="S18">
            <v>104.4</v>
          </cell>
          <cell r="T18">
            <v>100.1</v>
          </cell>
          <cell r="U18">
            <v>104.8</v>
          </cell>
          <cell r="V18">
            <v>100.1</v>
          </cell>
          <cell r="W18">
            <v>104.8</v>
          </cell>
        </row>
        <row r="19">
          <cell r="A19">
            <v>89</v>
          </cell>
          <cell r="B19" t="str">
            <v>　　生  鮮  野  菜</v>
          </cell>
          <cell r="C19">
            <v>117.10000000000001</v>
          </cell>
          <cell r="D19">
            <v>-8.7000000000000011</v>
          </cell>
          <cell r="E19">
            <v>0.70000000000000007</v>
          </cell>
          <cell r="F19">
            <v>-0.23</v>
          </cell>
          <cell r="G19">
            <v>0.02</v>
          </cell>
          <cell r="H19">
            <v>211</v>
          </cell>
          <cell r="I19">
            <v>29</v>
          </cell>
          <cell r="J19">
            <v>117.1</v>
          </cell>
          <cell r="K19">
            <v>128.30000000000001</v>
          </cell>
          <cell r="L19">
            <v>117.2</v>
          </cell>
          <cell r="M19">
            <v>110.9</v>
          </cell>
          <cell r="N19">
            <v>108.4</v>
          </cell>
          <cell r="O19">
            <v>100.3</v>
          </cell>
          <cell r="P19">
            <v>101.6</v>
          </cell>
          <cell r="Q19">
            <v>101.8</v>
          </cell>
          <cell r="R19">
            <v>109.9</v>
          </cell>
          <cell r="S19">
            <v>107</v>
          </cell>
          <cell r="T19">
            <v>101</v>
          </cell>
          <cell r="U19">
            <v>109.4</v>
          </cell>
          <cell r="V19">
            <v>101</v>
          </cell>
          <cell r="W19">
            <v>109.4</v>
          </cell>
        </row>
        <row r="20">
          <cell r="A20">
            <v>140</v>
          </cell>
          <cell r="B20" t="str">
            <v>果                 物</v>
          </cell>
          <cell r="C20">
            <v>100</v>
          </cell>
          <cell r="D20">
            <v>0.5</v>
          </cell>
          <cell r="E20">
            <v>-5.2</v>
          </cell>
          <cell r="F20">
            <v>0</v>
          </cell>
          <cell r="G20">
            <v>-0.06</v>
          </cell>
          <cell r="H20">
            <v>102</v>
          </cell>
          <cell r="I20">
            <v>19</v>
          </cell>
          <cell r="J20">
            <v>100</v>
          </cell>
          <cell r="K20">
            <v>99.5</v>
          </cell>
          <cell r="L20">
            <v>100.3</v>
          </cell>
          <cell r="M20">
            <v>102.1</v>
          </cell>
          <cell r="N20">
            <v>99.5</v>
          </cell>
          <cell r="O20">
            <v>103.7</v>
          </cell>
          <cell r="P20">
            <v>100.1</v>
          </cell>
          <cell r="Q20">
            <v>94.3</v>
          </cell>
          <cell r="R20">
            <v>98</v>
          </cell>
          <cell r="S20">
            <v>100.8</v>
          </cell>
          <cell r="T20">
            <v>102.6</v>
          </cell>
          <cell r="U20">
            <v>100.6</v>
          </cell>
          <cell r="V20">
            <v>102.6</v>
          </cell>
          <cell r="W20">
            <v>100.6</v>
          </cell>
        </row>
        <row r="21">
          <cell r="A21">
            <v>141</v>
          </cell>
          <cell r="B21" t="str">
            <v>　　生  鮮  果　物</v>
          </cell>
          <cell r="C21">
            <v>99.800000000000011</v>
          </cell>
          <cell r="D21">
            <v>0.2</v>
          </cell>
          <cell r="E21">
            <v>-5.5</v>
          </cell>
          <cell r="F21">
            <v>0</v>
          </cell>
          <cell r="G21">
            <v>-0.06</v>
          </cell>
          <cell r="H21">
            <v>98</v>
          </cell>
          <cell r="I21">
            <v>18</v>
          </cell>
          <cell r="J21">
            <v>99.8</v>
          </cell>
          <cell r="K21">
            <v>99.6</v>
          </cell>
          <cell r="L21">
            <v>100.3</v>
          </cell>
          <cell r="M21">
            <v>101.9</v>
          </cell>
          <cell r="N21">
            <v>99</v>
          </cell>
          <cell r="O21">
            <v>103.4</v>
          </cell>
          <cell r="P21">
            <v>99.6</v>
          </cell>
          <cell r="Q21">
            <v>93.4</v>
          </cell>
          <cell r="R21">
            <v>97.5</v>
          </cell>
          <cell r="S21">
            <v>100.5</v>
          </cell>
          <cell r="T21">
            <v>102.5</v>
          </cell>
          <cell r="U21">
            <v>100.4</v>
          </cell>
          <cell r="V21">
            <v>102.5</v>
          </cell>
          <cell r="W21">
            <v>100.4</v>
          </cell>
        </row>
        <row r="22">
          <cell r="A22">
            <v>162</v>
          </cell>
          <cell r="B22" t="str">
            <v>油  脂・調  味  料</v>
          </cell>
          <cell r="C22">
            <v>111.5</v>
          </cell>
          <cell r="D22">
            <v>-0.8</v>
          </cell>
          <cell r="E22">
            <v>10.5</v>
          </cell>
          <cell r="F22">
            <v>-0.01</v>
          </cell>
          <cell r="G22">
            <v>0.13</v>
          </cell>
          <cell r="H22">
            <v>121</v>
          </cell>
          <cell r="I22">
            <v>17</v>
          </cell>
          <cell r="J22">
            <v>111.5</v>
          </cell>
          <cell r="K22">
            <v>112.4</v>
          </cell>
          <cell r="L22">
            <v>111.7</v>
          </cell>
          <cell r="M22">
            <v>111.6</v>
          </cell>
          <cell r="N22">
            <v>110.8</v>
          </cell>
          <cell r="O22">
            <v>110.4</v>
          </cell>
          <cell r="P22">
            <v>107.3</v>
          </cell>
          <cell r="Q22">
            <v>106.7</v>
          </cell>
          <cell r="R22">
            <v>105</v>
          </cell>
          <cell r="S22">
            <v>104.5</v>
          </cell>
          <cell r="T22">
            <v>103.9</v>
          </cell>
          <cell r="U22">
            <v>102.7</v>
          </cell>
          <cell r="V22">
            <v>103.9</v>
          </cell>
          <cell r="W22">
            <v>102.7</v>
          </cell>
        </row>
        <row r="23">
          <cell r="A23">
            <v>182</v>
          </cell>
          <cell r="B23" t="str">
            <v>菓       子       類</v>
          </cell>
          <cell r="C23">
            <v>109.10000000000001</v>
          </cell>
          <cell r="D23">
            <v>0.1</v>
          </cell>
          <cell r="E23">
            <v>8</v>
          </cell>
          <cell r="F23">
            <v>0</v>
          </cell>
          <cell r="G23">
            <v>0.17</v>
          </cell>
          <cell r="H23">
            <v>206</v>
          </cell>
          <cell r="I23">
            <v>17</v>
          </cell>
          <cell r="J23">
            <v>109.1</v>
          </cell>
          <cell r="K23">
            <v>109</v>
          </cell>
          <cell r="L23">
            <v>109</v>
          </cell>
          <cell r="M23">
            <v>109</v>
          </cell>
          <cell r="N23">
            <v>108.2</v>
          </cell>
          <cell r="O23">
            <v>106.9</v>
          </cell>
          <cell r="P23">
            <v>105.3</v>
          </cell>
          <cell r="Q23">
            <v>101.7</v>
          </cell>
          <cell r="R23">
            <v>100.9</v>
          </cell>
          <cell r="S23">
            <v>99.9</v>
          </cell>
          <cell r="T23">
            <v>100.8</v>
          </cell>
          <cell r="U23">
            <v>100.8</v>
          </cell>
          <cell r="V23">
            <v>100.8</v>
          </cell>
          <cell r="W23">
            <v>100.8</v>
          </cell>
        </row>
        <row r="24">
          <cell r="A24">
            <v>200</v>
          </cell>
          <cell r="B24" t="str">
            <v>調    理    食   品</v>
          </cell>
          <cell r="C24">
            <v>104.60000000000001</v>
          </cell>
          <cell r="D24">
            <v>0.1</v>
          </cell>
          <cell r="E24">
            <v>3.6</v>
          </cell>
          <cell r="F24">
            <v>0</v>
          </cell>
          <cell r="G24">
            <v>0.12</v>
          </cell>
          <cell r="H24">
            <v>336</v>
          </cell>
          <cell r="I24">
            <v>17</v>
          </cell>
          <cell r="J24">
            <v>104.6</v>
          </cell>
          <cell r="K24">
            <v>104.5</v>
          </cell>
          <cell r="L24">
            <v>104.7</v>
          </cell>
          <cell r="M24">
            <v>104.8</v>
          </cell>
          <cell r="N24">
            <v>105.8</v>
          </cell>
          <cell r="O24">
            <v>105</v>
          </cell>
          <cell r="P24">
            <v>104.9</v>
          </cell>
          <cell r="Q24">
            <v>104.7</v>
          </cell>
          <cell r="R24">
            <v>103.1</v>
          </cell>
          <cell r="S24">
            <v>101.6</v>
          </cell>
          <cell r="T24">
            <v>101.9</v>
          </cell>
          <cell r="U24">
            <v>102.2</v>
          </cell>
          <cell r="V24">
            <v>101.9</v>
          </cell>
          <cell r="W24">
            <v>102.2</v>
          </cell>
        </row>
        <row r="25">
          <cell r="A25">
            <v>220</v>
          </cell>
          <cell r="B25" t="str">
            <v>飲                 料</v>
          </cell>
          <cell r="C25">
            <v>98.7</v>
          </cell>
          <cell r="D25">
            <v>-0.2</v>
          </cell>
          <cell r="E25">
            <v>4.9000000000000004</v>
          </cell>
          <cell r="F25">
            <v>0</v>
          </cell>
          <cell r="G25">
            <v>0.09</v>
          </cell>
          <cell r="H25">
            <v>188</v>
          </cell>
          <cell r="I25">
            <v>14</v>
          </cell>
          <cell r="J25">
            <v>98.7</v>
          </cell>
          <cell r="K25">
            <v>98.9</v>
          </cell>
          <cell r="L25">
            <v>95.6</v>
          </cell>
          <cell r="M25">
            <v>97.4</v>
          </cell>
          <cell r="N25">
            <v>99.8</v>
          </cell>
          <cell r="O25">
            <v>95.4</v>
          </cell>
          <cell r="P25">
            <v>95.5</v>
          </cell>
          <cell r="Q25">
            <v>94.6</v>
          </cell>
          <cell r="R25">
            <v>97.9</v>
          </cell>
          <cell r="S25">
            <v>97.4</v>
          </cell>
          <cell r="T25">
            <v>97.2</v>
          </cell>
          <cell r="U25">
            <v>95.4</v>
          </cell>
          <cell r="V25">
            <v>97.2</v>
          </cell>
          <cell r="W25">
            <v>95.4</v>
          </cell>
        </row>
        <row r="26">
          <cell r="A26">
            <v>238</v>
          </cell>
          <cell r="B26" t="str">
            <v>酒                 類</v>
          </cell>
          <cell r="C26">
            <v>104.9</v>
          </cell>
          <cell r="D26">
            <v>0.60000000000000009</v>
          </cell>
          <cell r="E26">
            <v>6.9</v>
          </cell>
          <cell r="F26">
            <v>0.01</v>
          </cell>
          <cell r="G26">
            <v>0.08</v>
          </cell>
          <cell r="H26">
            <v>123</v>
          </cell>
          <cell r="I26">
            <v>8</v>
          </cell>
          <cell r="J26">
            <v>104.9</v>
          </cell>
          <cell r="K26">
            <v>104.3</v>
          </cell>
          <cell r="L26">
            <v>104.1</v>
          </cell>
          <cell r="M26">
            <v>104</v>
          </cell>
          <cell r="N26">
            <v>104.4</v>
          </cell>
          <cell r="O26">
            <v>104.1</v>
          </cell>
          <cell r="P26">
            <v>103.5</v>
          </cell>
          <cell r="Q26">
            <v>103.4</v>
          </cell>
          <cell r="R26">
            <v>101.2</v>
          </cell>
          <cell r="S26">
            <v>98.1</v>
          </cell>
          <cell r="T26">
            <v>98.1</v>
          </cell>
          <cell r="U26">
            <v>98</v>
          </cell>
          <cell r="V26">
            <v>98.1</v>
          </cell>
          <cell r="W26">
            <v>98</v>
          </cell>
        </row>
        <row r="27">
          <cell r="A27">
            <v>247</v>
          </cell>
          <cell r="B27" t="str">
            <v>外                 食</v>
          </cell>
          <cell r="C27">
            <v>102.30000000000001</v>
          </cell>
          <cell r="D27">
            <v>0.1</v>
          </cell>
          <cell r="E27">
            <v>1.3</v>
          </cell>
          <cell r="F27">
            <v>0.01</v>
          </cell>
          <cell r="G27">
            <v>7.0000000000000007E-2</v>
          </cell>
          <cell r="H27">
            <v>539</v>
          </cell>
          <cell r="I27">
            <v>25</v>
          </cell>
          <cell r="J27">
            <v>102.3</v>
          </cell>
          <cell r="K27">
            <v>102.2</v>
          </cell>
          <cell r="L27">
            <v>102.1</v>
          </cell>
          <cell r="M27">
            <v>102.1</v>
          </cell>
          <cell r="N27">
            <v>102.1</v>
          </cell>
          <cell r="O27">
            <v>102</v>
          </cell>
          <cell r="P27">
            <v>102</v>
          </cell>
          <cell r="Q27">
            <v>101.7</v>
          </cell>
          <cell r="R27">
            <v>101.7</v>
          </cell>
          <cell r="S27">
            <v>101.2</v>
          </cell>
          <cell r="T27">
            <v>101.2</v>
          </cell>
          <cell r="U27">
            <v>101</v>
          </cell>
          <cell r="V27">
            <v>101.2</v>
          </cell>
          <cell r="W27">
            <v>101</v>
          </cell>
        </row>
        <row r="28">
          <cell r="A28">
            <v>275</v>
          </cell>
          <cell r="B28" t="str">
            <v>住                     居</v>
          </cell>
          <cell r="C28">
            <v>101</v>
          </cell>
          <cell r="D28">
            <v>0.2</v>
          </cell>
          <cell r="E28">
            <v>0.9</v>
          </cell>
          <cell r="F28">
            <v>0.04</v>
          </cell>
          <cell r="G28">
            <v>0.19</v>
          </cell>
          <cell r="H28">
            <v>2090</v>
          </cell>
          <cell r="I28">
            <v>27</v>
          </cell>
          <cell r="J28">
            <v>101</v>
          </cell>
          <cell r="K28">
            <v>100.8</v>
          </cell>
          <cell r="L28">
            <v>100.8</v>
          </cell>
          <cell r="M28">
            <v>100.9</v>
          </cell>
          <cell r="N28">
            <v>100.9</v>
          </cell>
          <cell r="O28">
            <v>100.7</v>
          </cell>
          <cell r="P28">
            <v>100.3</v>
          </cell>
          <cell r="Q28">
            <v>100.2</v>
          </cell>
          <cell r="R28">
            <v>100.1</v>
          </cell>
          <cell r="S28">
            <v>100.1</v>
          </cell>
          <cell r="T28">
            <v>100.1</v>
          </cell>
          <cell r="U28">
            <v>100.1</v>
          </cell>
          <cell r="V28">
            <v>100.1</v>
          </cell>
          <cell r="W28">
            <v>100.1</v>
          </cell>
        </row>
        <row r="29">
          <cell r="A29">
            <v>748</v>
          </cell>
          <cell r="B29" t="str">
            <v xml:space="preserve">   持家の帰属家賃を除く住居</v>
          </cell>
          <cell r="C29">
            <v>101</v>
          </cell>
          <cell r="D29">
            <v>0.1</v>
          </cell>
          <cell r="E29">
            <v>0.70000000000000007</v>
          </cell>
          <cell r="F29">
            <v>0.01</v>
          </cell>
          <cell r="G29">
            <v>7.0000000000000007E-2</v>
          </cell>
          <cell r="H29">
            <v>999</v>
          </cell>
          <cell r="I29">
            <v>23</v>
          </cell>
          <cell r="J29">
            <v>101</v>
          </cell>
          <cell r="K29">
            <v>100.9</v>
          </cell>
          <cell r="L29">
            <v>100.8</v>
          </cell>
          <cell r="M29">
            <v>100.9</v>
          </cell>
          <cell r="N29">
            <v>100.9</v>
          </cell>
          <cell r="O29">
            <v>100.7</v>
          </cell>
          <cell r="P29">
            <v>100.4</v>
          </cell>
          <cell r="Q29">
            <v>100.4</v>
          </cell>
          <cell r="R29">
            <v>100.3</v>
          </cell>
          <cell r="S29">
            <v>100.3</v>
          </cell>
          <cell r="T29">
            <v>100.3</v>
          </cell>
          <cell r="U29">
            <v>100.2</v>
          </cell>
          <cell r="V29">
            <v>100.3</v>
          </cell>
          <cell r="W29">
            <v>100.2</v>
          </cell>
        </row>
        <row r="30">
          <cell r="A30">
            <v>276</v>
          </cell>
          <cell r="B30" t="str">
            <v>家                 賃</v>
          </cell>
          <cell r="C30">
            <v>100.80000000000001</v>
          </cell>
          <cell r="D30">
            <v>0.1</v>
          </cell>
          <cell r="E30">
            <v>0.8</v>
          </cell>
          <cell r="F30">
            <v>0.02</v>
          </cell>
          <cell r="G30">
            <v>0.16</v>
          </cell>
          <cell r="H30">
            <v>1978</v>
          </cell>
          <cell r="I30">
            <v>10</v>
          </cell>
          <cell r="J30">
            <v>100.8</v>
          </cell>
          <cell r="K30">
            <v>100.7</v>
          </cell>
          <cell r="L30">
            <v>100.6</v>
          </cell>
          <cell r="M30">
            <v>100.8</v>
          </cell>
          <cell r="N30">
            <v>100.8</v>
          </cell>
          <cell r="O30">
            <v>100.5</v>
          </cell>
          <cell r="P30">
            <v>100.1</v>
          </cell>
          <cell r="Q30">
            <v>100</v>
          </cell>
          <cell r="R30">
            <v>99.9</v>
          </cell>
          <cell r="S30">
            <v>100</v>
          </cell>
          <cell r="T30">
            <v>100</v>
          </cell>
          <cell r="U30">
            <v>100</v>
          </cell>
          <cell r="V30">
            <v>100</v>
          </cell>
          <cell r="W30">
            <v>100</v>
          </cell>
        </row>
        <row r="31">
          <cell r="A31">
            <v>749</v>
          </cell>
          <cell r="B31" t="str">
            <v xml:space="preserve">            持家の帰属家賃を除く家賃</v>
          </cell>
          <cell r="C31" t="str">
            <v xml:space="preserve">    持家の帰属家賃を除く家賃</v>
          </cell>
          <cell r="D31">
            <v>100.60000000000001</v>
          </cell>
          <cell r="E31">
            <v>0.2</v>
          </cell>
          <cell r="F31">
            <v>0.60000000000000009</v>
          </cell>
          <cell r="G31">
            <v>0.02</v>
          </cell>
          <cell r="H31">
            <v>0.05</v>
          </cell>
          <cell r="I31">
            <v>887</v>
          </cell>
          <cell r="J31">
            <v>6</v>
          </cell>
          <cell r="K31">
            <v>100.6</v>
          </cell>
          <cell r="L31">
            <v>100.4</v>
          </cell>
          <cell r="M31">
            <v>100.4</v>
          </cell>
          <cell r="N31">
            <v>100.5</v>
          </cell>
          <cell r="O31">
            <v>100.5</v>
          </cell>
          <cell r="P31">
            <v>100.4</v>
          </cell>
          <cell r="Q31">
            <v>100.2</v>
          </cell>
          <cell r="R31">
            <v>100</v>
          </cell>
          <cell r="S31">
            <v>99.9</v>
          </cell>
          <cell r="T31">
            <v>100</v>
          </cell>
          <cell r="U31">
            <v>100</v>
          </cell>
          <cell r="V31">
            <v>99.9</v>
          </cell>
          <cell r="W31">
            <v>99.9</v>
          </cell>
        </row>
        <row r="32">
          <cell r="A32">
            <v>290</v>
          </cell>
          <cell r="B32" t="str">
            <v>設 備 修 繕・維 持</v>
          </cell>
          <cell r="C32">
            <v>105.60000000000001</v>
          </cell>
          <cell r="D32">
            <v>0.2</v>
          </cell>
          <cell r="E32">
            <v>2</v>
          </cell>
          <cell r="F32">
            <v>0</v>
          </cell>
          <cell r="G32">
            <v>0.02</v>
          </cell>
          <cell r="H32">
            <v>112</v>
          </cell>
          <cell r="I32">
            <v>17</v>
          </cell>
          <cell r="J32">
            <v>105.6</v>
          </cell>
          <cell r="K32">
            <v>105.4</v>
          </cell>
          <cell r="L32">
            <v>105.4</v>
          </cell>
          <cell r="M32">
            <v>104.7</v>
          </cell>
          <cell r="N32">
            <v>104.7</v>
          </cell>
          <cell r="O32">
            <v>104.6</v>
          </cell>
          <cell r="P32">
            <v>103.5</v>
          </cell>
          <cell r="Q32">
            <v>104.6</v>
          </cell>
          <cell r="R32">
            <v>104.6</v>
          </cell>
          <cell r="S32">
            <v>102.7</v>
          </cell>
          <cell r="T32">
            <v>103.5</v>
          </cell>
          <cell r="U32">
            <v>103.5</v>
          </cell>
          <cell r="V32">
            <v>103.5</v>
          </cell>
          <cell r="W32">
            <v>103.5</v>
          </cell>
        </row>
        <row r="33">
          <cell r="A33">
            <v>310</v>
          </cell>
          <cell r="B33" t="str">
            <v>光     熱  ・  水    道</v>
          </cell>
          <cell r="C33">
            <v>109.60000000000001</v>
          </cell>
          <cell r="D33">
            <v>-0.70000000000000007</v>
          </cell>
          <cell r="E33">
            <v>3.8000000000000003</v>
          </cell>
          <cell r="F33">
            <v>-7.0000000000000007E-2</v>
          </cell>
          <cell r="G33">
            <v>0.34</v>
          </cell>
          <cell r="H33">
            <v>869</v>
          </cell>
          <cell r="I33">
            <v>6</v>
          </cell>
          <cell r="J33">
            <v>109.6</v>
          </cell>
          <cell r="K33">
            <v>110.4</v>
          </cell>
          <cell r="L33">
            <v>110.9</v>
          </cell>
          <cell r="M33">
            <v>111.6</v>
          </cell>
          <cell r="N33">
            <v>111.3</v>
          </cell>
          <cell r="O33">
            <v>110.1</v>
          </cell>
          <cell r="P33">
            <v>109.5</v>
          </cell>
          <cell r="Q33">
            <v>109</v>
          </cell>
          <cell r="R33">
            <v>108.2</v>
          </cell>
          <cell r="S33">
            <v>107.8</v>
          </cell>
          <cell r="T33">
            <v>107.7</v>
          </cell>
          <cell r="U33">
            <v>106.1</v>
          </cell>
          <cell r="V33">
            <v>107.7</v>
          </cell>
          <cell r="W33">
            <v>106.1</v>
          </cell>
        </row>
        <row r="34">
          <cell r="A34">
            <v>311</v>
          </cell>
          <cell r="B34" t="str">
            <v xml:space="preserve">電 　　気　 　代 </v>
          </cell>
          <cell r="C34">
            <v>110.60000000000001</v>
          </cell>
          <cell r="D34">
            <v>0</v>
          </cell>
          <cell r="E34">
            <v>5</v>
          </cell>
          <cell r="F34">
            <v>0</v>
          </cell>
          <cell r="G34">
            <v>0.2</v>
          </cell>
          <cell r="H34">
            <v>386</v>
          </cell>
          <cell r="I34">
            <v>1</v>
          </cell>
          <cell r="J34">
            <v>110.6</v>
          </cell>
          <cell r="K34">
            <v>110.6</v>
          </cell>
          <cell r="L34">
            <v>110.6</v>
          </cell>
          <cell r="M34">
            <v>111.1</v>
          </cell>
          <cell r="N34">
            <v>111.1</v>
          </cell>
          <cell r="O34">
            <v>109.3</v>
          </cell>
          <cell r="P34">
            <v>109.3</v>
          </cell>
          <cell r="Q34">
            <v>109.3</v>
          </cell>
          <cell r="R34">
            <v>107.5</v>
          </cell>
          <cell r="S34">
            <v>107.5</v>
          </cell>
          <cell r="T34">
            <v>107.5</v>
          </cell>
          <cell r="U34">
            <v>105.3</v>
          </cell>
          <cell r="V34">
            <v>107.5</v>
          </cell>
          <cell r="W34">
            <v>105.3</v>
          </cell>
        </row>
        <row r="35">
          <cell r="A35">
            <v>313</v>
          </cell>
          <cell r="B35" t="str">
            <v>ガ      ス     代</v>
          </cell>
          <cell r="C35">
            <v>113.60000000000001</v>
          </cell>
          <cell r="D35">
            <v>0</v>
          </cell>
          <cell r="E35">
            <v>5.6000000000000005</v>
          </cell>
          <cell r="F35">
            <v>0</v>
          </cell>
          <cell r="G35">
            <v>0.12</v>
          </cell>
          <cell r="H35">
            <v>210</v>
          </cell>
          <cell r="I35">
            <v>2</v>
          </cell>
          <cell r="J35">
            <v>113.6</v>
          </cell>
          <cell r="K35">
            <v>113.6</v>
          </cell>
          <cell r="L35">
            <v>113.6</v>
          </cell>
          <cell r="M35">
            <v>113.8</v>
          </cell>
          <cell r="N35">
            <v>113.1</v>
          </cell>
          <cell r="O35">
            <v>113</v>
          </cell>
          <cell r="P35">
            <v>113</v>
          </cell>
          <cell r="Q35">
            <v>112.5</v>
          </cell>
          <cell r="R35">
            <v>112.6</v>
          </cell>
          <cell r="S35">
            <v>111.5</v>
          </cell>
          <cell r="T35">
            <v>110.2</v>
          </cell>
          <cell r="U35">
            <v>108.1</v>
          </cell>
          <cell r="V35">
            <v>110.2</v>
          </cell>
          <cell r="W35">
            <v>108.1</v>
          </cell>
        </row>
        <row r="36">
          <cell r="A36">
            <v>316</v>
          </cell>
          <cell r="B36" t="str">
            <v>他   の    光    熱</v>
          </cell>
          <cell r="C36">
            <v>143.30000000000001</v>
          </cell>
          <cell r="D36">
            <v>-14.5</v>
          </cell>
          <cell r="E36">
            <v>3.5</v>
          </cell>
          <cell r="F36">
            <v>-0.04</v>
          </cell>
          <cell r="G36">
            <v>0.01</v>
          </cell>
          <cell r="H36">
            <v>18</v>
          </cell>
          <cell r="I36">
            <v>1</v>
          </cell>
          <cell r="J36">
            <v>143.30000000000001</v>
          </cell>
          <cell r="K36">
            <v>167.7</v>
          </cell>
          <cell r="L36">
            <v>183.5</v>
          </cell>
          <cell r="M36">
            <v>196.4</v>
          </cell>
          <cell r="N36">
            <v>192.6</v>
          </cell>
          <cell r="O36">
            <v>183.5</v>
          </cell>
          <cell r="P36">
            <v>162.69999999999999</v>
          </cell>
          <cell r="Q36">
            <v>152.9</v>
          </cell>
          <cell r="R36">
            <v>152.6</v>
          </cell>
          <cell r="S36">
            <v>149.9</v>
          </cell>
          <cell r="T36">
            <v>152.69999999999999</v>
          </cell>
          <cell r="U36">
            <v>152.69999999999999</v>
          </cell>
          <cell r="V36">
            <v>152.69999999999999</v>
          </cell>
          <cell r="W36">
            <v>152.69999999999999</v>
          </cell>
        </row>
        <row r="37">
          <cell r="A37">
            <v>318</v>
          </cell>
          <cell r="B37" t="str">
            <v>上  下  水  道  料</v>
          </cell>
          <cell r="C37">
            <v>100.4</v>
          </cell>
          <cell r="D37">
            <v>0</v>
          </cell>
          <cell r="E37">
            <v>0</v>
          </cell>
          <cell r="F37">
            <v>0</v>
          </cell>
          <cell r="G37">
            <v>0</v>
          </cell>
          <cell r="H37">
            <v>255</v>
          </cell>
          <cell r="I37">
            <v>2</v>
          </cell>
          <cell r="J37">
            <v>100.4</v>
          </cell>
          <cell r="K37">
            <v>100.4</v>
          </cell>
          <cell r="L37">
            <v>100.4</v>
          </cell>
          <cell r="M37">
            <v>100.4</v>
          </cell>
          <cell r="N37">
            <v>100.4</v>
          </cell>
          <cell r="O37">
            <v>100.4</v>
          </cell>
          <cell r="P37">
            <v>100.4</v>
          </cell>
          <cell r="Q37">
            <v>100.4</v>
          </cell>
          <cell r="R37">
            <v>100.4</v>
          </cell>
          <cell r="S37">
            <v>100.4</v>
          </cell>
          <cell r="T37">
            <v>100.4</v>
          </cell>
          <cell r="U37">
            <v>100.4</v>
          </cell>
          <cell r="V37">
            <v>100.4</v>
          </cell>
          <cell r="W37">
            <v>100.4</v>
          </cell>
        </row>
        <row r="38">
          <cell r="A38">
            <v>321</v>
          </cell>
          <cell r="B38" t="str">
            <v>家 具・ 家  事  用  品</v>
          </cell>
          <cell r="C38">
            <v>96.2</v>
          </cell>
          <cell r="D38">
            <v>0.70000000000000007</v>
          </cell>
          <cell r="E38">
            <v>-0.5</v>
          </cell>
          <cell r="F38">
            <v>0.02</v>
          </cell>
          <cell r="G38">
            <v>-0.02</v>
          </cell>
          <cell r="H38">
            <v>312</v>
          </cell>
          <cell r="I38">
            <v>52</v>
          </cell>
          <cell r="J38">
            <v>96.2</v>
          </cell>
          <cell r="K38">
            <v>95.5</v>
          </cell>
          <cell r="L38">
            <v>95.5</v>
          </cell>
          <cell r="M38">
            <v>95.2</v>
          </cell>
          <cell r="N38">
            <v>95.2</v>
          </cell>
          <cell r="O38">
            <v>95</v>
          </cell>
          <cell r="P38">
            <v>95.8</v>
          </cell>
          <cell r="Q38">
            <v>95.1</v>
          </cell>
          <cell r="R38">
            <v>95</v>
          </cell>
          <cell r="S38">
            <v>95.6</v>
          </cell>
          <cell r="T38">
            <v>96.6</v>
          </cell>
          <cell r="U38">
            <v>97.3</v>
          </cell>
          <cell r="V38">
            <v>96.6</v>
          </cell>
          <cell r="W38">
            <v>97.3</v>
          </cell>
        </row>
        <row r="39">
          <cell r="A39">
            <v>322</v>
          </cell>
          <cell r="B39" t="str">
            <v>家 庭 用 耐 久 財</v>
          </cell>
          <cell r="C39">
            <v>73.8</v>
          </cell>
          <cell r="D39">
            <v>2.4000000000000004</v>
          </cell>
          <cell r="E39">
            <v>-11.600000000000001</v>
          </cell>
          <cell r="F39">
            <v>0.01</v>
          </cell>
          <cell r="G39">
            <v>-0.08</v>
          </cell>
          <cell r="H39">
            <v>84</v>
          </cell>
          <cell r="I39">
            <v>14</v>
          </cell>
          <cell r="J39">
            <v>73.8</v>
          </cell>
          <cell r="K39">
            <v>72.099999999999994</v>
          </cell>
          <cell r="L39">
            <v>73.3</v>
          </cell>
          <cell r="M39">
            <v>73.3</v>
          </cell>
          <cell r="N39">
            <v>74.599999999999994</v>
          </cell>
          <cell r="O39">
            <v>74.900000000000006</v>
          </cell>
          <cell r="P39">
            <v>78.2</v>
          </cell>
          <cell r="Q39">
            <v>78.400000000000006</v>
          </cell>
          <cell r="R39">
            <v>80.400000000000006</v>
          </cell>
          <cell r="S39">
            <v>81.3</v>
          </cell>
          <cell r="T39">
            <v>83.2</v>
          </cell>
          <cell r="U39">
            <v>83.3</v>
          </cell>
          <cell r="V39">
            <v>83.2</v>
          </cell>
          <cell r="W39">
            <v>83.3</v>
          </cell>
        </row>
        <row r="40">
          <cell r="A40">
            <v>340</v>
          </cell>
          <cell r="B40" t="str">
            <v>室  内  装  備  品</v>
          </cell>
          <cell r="C40">
            <v>92.800000000000011</v>
          </cell>
          <cell r="D40">
            <v>-3.4000000000000004</v>
          </cell>
          <cell r="E40">
            <v>1</v>
          </cell>
          <cell r="F40">
            <v>-0.01</v>
          </cell>
          <cell r="G40">
            <v>0</v>
          </cell>
          <cell r="H40">
            <v>22</v>
          </cell>
          <cell r="I40">
            <v>4</v>
          </cell>
          <cell r="J40">
            <v>92.8</v>
          </cell>
          <cell r="K40">
            <v>96.1</v>
          </cell>
          <cell r="L40">
            <v>94.7</v>
          </cell>
          <cell r="M40">
            <v>94.5</v>
          </cell>
          <cell r="N40">
            <v>94.5</v>
          </cell>
          <cell r="O40">
            <v>94.3</v>
          </cell>
          <cell r="P40">
            <v>94.1</v>
          </cell>
          <cell r="Q40">
            <v>94.1</v>
          </cell>
          <cell r="R40">
            <v>91.7</v>
          </cell>
          <cell r="S40">
            <v>85.4</v>
          </cell>
          <cell r="T40">
            <v>91.3</v>
          </cell>
          <cell r="U40">
            <v>91.9</v>
          </cell>
          <cell r="V40">
            <v>91.3</v>
          </cell>
          <cell r="W40">
            <v>91.9</v>
          </cell>
        </row>
        <row r="41">
          <cell r="A41">
            <v>345</v>
          </cell>
          <cell r="B41" t="str">
            <v>寝　 　  具 　    類</v>
          </cell>
          <cell r="C41">
            <v>113</v>
          </cell>
          <cell r="D41">
            <v>1.7000000000000002</v>
          </cell>
          <cell r="E41">
            <v>9.5</v>
          </cell>
          <cell r="F41">
            <v>0</v>
          </cell>
          <cell r="G41">
            <v>0.02</v>
          </cell>
          <cell r="H41">
            <v>18</v>
          </cell>
          <cell r="I41">
            <v>5</v>
          </cell>
          <cell r="J41">
            <v>113</v>
          </cell>
          <cell r="K41">
            <v>111.1</v>
          </cell>
          <cell r="L41">
            <v>114.1</v>
          </cell>
          <cell r="M41">
            <v>113.9</v>
          </cell>
          <cell r="N41">
            <v>113.9</v>
          </cell>
          <cell r="O41">
            <v>114</v>
          </cell>
          <cell r="P41">
            <v>114</v>
          </cell>
          <cell r="Q41">
            <v>112.7</v>
          </cell>
          <cell r="R41">
            <v>110.5</v>
          </cell>
          <cell r="S41">
            <v>110.4</v>
          </cell>
          <cell r="T41">
            <v>110.8</v>
          </cell>
          <cell r="U41">
            <v>113.8</v>
          </cell>
          <cell r="V41">
            <v>110.8</v>
          </cell>
          <cell r="W41">
            <v>113.8</v>
          </cell>
        </row>
        <row r="42">
          <cell r="A42">
            <v>351</v>
          </cell>
          <cell r="B42" t="str">
            <v>家   事    雑    貨</v>
          </cell>
          <cell r="C42">
            <v>107.4</v>
          </cell>
          <cell r="D42">
            <v>0.5</v>
          </cell>
          <cell r="E42">
            <v>4.5</v>
          </cell>
          <cell r="F42">
            <v>0</v>
          </cell>
          <cell r="G42">
            <v>0.03</v>
          </cell>
          <cell r="H42">
            <v>61</v>
          </cell>
          <cell r="I42">
            <v>14</v>
          </cell>
          <cell r="J42">
            <v>107.4</v>
          </cell>
          <cell r="K42">
            <v>106.9</v>
          </cell>
          <cell r="L42">
            <v>106.5</v>
          </cell>
          <cell r="M42">
            <v>105.9</v>
          </cell>
          <cell r="N42">
            <v>105.5</v>
          </cell>
          <cell r="O42">
            <v>105.3</v>
          </cell>
          <cell r="P42">
            <v>105.4</v>
          </cell>
          <cell r="Q42">
            <v>102.5</v>
          </cell>
          <cell r="R42">
            <v>102.9</v>
          </cell>
          <cell r="S42">
            <v>102.6</v>
          </cell>
          <cell r="T42">
            <v>102.5</v>
          </cell>
          <cell r="U42">
            <v>102.3</v>
          </cell>
          <cell r="V42">
            <v>102.5</v>
          </cell>
          <cell r="W42">
            <v>102.3</v>
          </cell>
        </row>
        <row r="43">
          <cell r="A43">
            <v>369</v>
          </cell>
          <cell r="B43" t="str">
            <v>家 事 用 消 耗 品</v>
          </cell>
          <cell r="C43">
            <v>103.30000000000001</v>
          </cell>
          <cell r="D43">
            <v>0.5</v>
          </cell>
          <cell r="E43">
            <v>0.9</v>
          </cell>
          <cell r="F43">
            <v>0.01</v>
          </cell>
          <cell r="G43">
            <v>0.01</v>
          </cell>
          <cell r="H43">
            <v>107</v>
          </cell>
          <cell r="I43">
            <v>11</v>
          </cell>
          <cell r="J43">
            <v>103.3</v>
          </cell>
          <cell r="K43">
            <v>102.8</v>
          </cell>
          <cell r="L43">
            <v>101.4</v>
          </cell>
          <cell r="M43">
            <v>100.8</v>
          </cell>
          <cell r="N43">
            <v>100.1</v>
          </cell>
          <cell r="O43">
            <v>99.3</v>
          </cell>
          <cell r="P43">
            <v>98.9</v>
          </cell>
          <cell r="Q43">
            <v>98.8</v>
          </cell>
          <cell r="R43">
            <v>97.7</v>
          </cell>
          <cell r="S43">
            <v>99.8</v>
          </cell>
          <cell r="T43">
            <v>100.4</v>
          </cell>
          <cell r="U43">
            <v>101.7</v>
          </cell>
          <cell r="V43">
            <v>100.4</v>
          </cell>
          <cell r="W43">
            <v>101.7</v>
          </cell>
        </row>
        <row r="44">
          <cell r="A44">
            <v>384</v>
          </cell>
          <cell r="B44" t="str">
            <v>家 事 サ ー ビ ス</v>
          </cell>
          <cell r="C44">
            <v>99.5</v>
          </cell>
          <cell r="D44">
            <v>-0.4</v>
          </cell>
          <cell r="E44">
            <v>-0.4</v>
          </cell>
          <cell r="F44">
            <v>0</v>
          </cell>
          <cell r="G44">
            <v>0</v>
          </cell>
          <cell r="H44">
            <v>18</v>
          </cell>
          <cell r="I44">
            <v>4</v>
          </cell>
          <cell r="J44">
            <v>99.5</v>
          </cell>
          <cell r="K44">
            <v>99.9</v>
          </cell>
          <cell r="L44">
            <v>99.9</v>
          </cell>
          <cell r="M44">
            <v>99.9</v>
          </cell>
          <cell r="N44">
            <v>99.9</v>
          </cell>
          <cell r="O44">
            <v>99.9</v>
          </cell>
          <cell r="P44">
            <v>99.9</v>
          </cell>
          <cell r="Q44">
            <v>99.9</v>
          </cell>
          <cell r="R44">
            <v>99.9</v>
          </cell>
          <cell r="S44">
            <v>99.9</v>
          </cell>
          <cell r="T44">
            <v>99.9</v>
          </cell>
          <cell r="U44">
            <v>99.9</v>
          </cell>
          <cell r="V44">
            <v>99.9</v>
          </cell>
          <cell r="W44">
            <v>99.9</v>
          </cell>
        </row>
        <row r="45">
          <cell r="A45">
            <v>392</v>
          </cell>
          <cell r="B45" t="str">
            <v>被  服  及  び  履  物</v>
          </cell>
          <cell r="C45">
            <v>103.30000000000001</v>
          </cell>
          <cell r="D45">
            <v>-0.30000000000000004</v>
          </cell>
          <cell r="E45">
            <v>1.3</v>
          </cell>
          <cell r="F45">
            <v>-0.01</v>
          </cell>
          <cell r="G45">
            <v>0.05</v>
          </cell>
          <cell r="H45">
            <v>362</v>
          </cell>
          <cell r="I45">
            <v>63</v>
          </cell>
          <cell r="J45">
            <v>103.3</v>
          </cell>
          <cell r="K45">
            <v>103.6</v>
          </cell>
          <cell r="L45">
            <v>104.2</v>
          </cell>
          <cell r="M45">
            <v>101.1</v>
          </cell>
          <cell r="N45">
            <v>101.2</v>
          </cell>
          <cell r="O45">
            <v>103.4</v>
          </cell>
          <cell r="P45">
            <v>103.7</v>
          </cell>
          <cell r="Q45">
            <v>104.9</v>
          </cell>
          <cell r="R45">
            <v>105.3</v>
          </cell>
          <cell r="S45">
            <v>100.3</v>
          </cell>
          <cell r="T45">
            <v>96.8</v>
          </cell>
          <cell r="U45">
            <v>101.4</v>
          </cell>
          <cell r="V45">
            <v>96.8</v>
          </cell>
          <cell r="W45">
            <v>101.4</v>
          </cell>
        </row>
        <row r="46">
          <cell r="A46">
            <v>393</v>
          </cell>
          <cell r="B46" t="str">
            <v>衣             料</v>
          </cell>
          <cell r="C46">
            <v>103.2</v>
          </cell>
          <cell r="D46">
            <v>-0.1</v>
          </cell>
          <cell r="E46">
            <v>1.6</v>
          </cell>
          <cell r="F46">
            <v>0</v>
          </cell>
          <cell r="G46">
            <v>0.03</v>
          </cell>
          <cell r="H46">
            <v>164</v>
          </cell>
          <cell r="I46">
            <v>25</v>
          </cell>
          <cell r="J46">
            <v>103.2</v>
          </cell>
          <cell r="K46">
            <v>103.3</v>
          </cell>
          <cell r="L46">
            <v>104.6</v>
          </cell>
          <cell r="M46">
            <v>100.3</v>
          </cell>
          <cell r="N46">
            <v>100.5</v>
          </cell>
          <cell r="O46">
            <v>103.1</v>
          </cell>
          <cell r="P46">
            <v>103.5</v>
          </cell>
          <cell r="Q46">
            <v>106.7</v>
          </cell>
          <cell r="R46">
            <v>106.3</v>
          </cell>
          <cell r="S46">
            <v>96.9</v>
          </cell>
          <cell r="T46">
            <v>93.9</v>
          </cell>
          <cell r="U46">
            <v>101.2</v>
          </cell>
          <cell r="V46">
            <v>93.9</v>
          </cell>
          <cell r="W46">
            <v>101.2</v>
          </cell>
        </row>
        <row r="47">
          <cell r="A47">
            <v>394</v>
          </cell>
          <cell r="B47" t="str">
            <v>和           服</v>
          </cell>
          <cell r="C47">
            <v>109.30000000000001</v>
          </cell>
          <cell r="D47">
            <v>0</v>
          </cell>
          <cell r="E47">
            <v>9.3000000000000007</v>
          </cell>
          <cell r="F47">
            <v>0</v>
          </cell>
          <cell r="G47">
            <v>0.01</v>
          </cell>
          <cell r="H47">
            <v>11</v>
          </cell>
          <cell r="I47">
            <v>2</v>
          </cell>
          <cell r="J47">
            <v>109.3</v>
          </cell>
          <cell r="K47">
            <v>109.3</v>
          </cell>
          <cell r="L47">
            <v>109.3</v>
          </cell>
          <cell r="M47">
            <v>109.3</v>
          </cell>
          <cell r="N47">
            <v>109.3</v>
          </cell>
          <cell r="O47">
            <v>109.3</v>
          </cell>
          <cell r="P47">
            <v>109.3</v>
          </cell>
          <cell r="Q47">
            <v>109.3</v>
          </cell>
          <cell r="R47">
            <v>109.3</v>
          </cell>
          <cell r="S47">
            <v>100</v>
          </cell>
          <cell r="T47">
            <v>100</v>
          </cell>
          <cell r="U47">
            <v>100</v>
          </cell>
          <cell r="V47">
            <v>100</v>
          </cell>
          <cell r="W47">
            <v>100</v>
          </cell>
        </row>
        <row r="48">
          <cell r="A48">
            <v>397</v>
          </cell>
          <cell r="B48" t="str">
            <v>洋           服</v>
          </cell>
          <cell r="C48">
            <v>102.7</v>
          </cell>
          <cell r="D48">
            <v>-0.2</v>
          </cell>
          <cell r="E48">
            <v>1</v>
          </cell>
          <cell r="F48">
            <v>0</v>
          </cell>
          <cell r="G48">
            <v>0.02</v>
          </cell>
          <cell r="H48">
            <v>153</v>
          </cell>
          <cell r="I48">
            <v>23</v>
          </cell>
          <cell r="J48">
            <v>102.7</v>
          </cell>
          <cell r="K48">
            <v>102.9</v>
          </cell>
          <cell r="L48">
            <v>104.2</v>
          </cell>
          <cell r="M48">
            <v>99.6</v>
          </cell>
          <cell r="N48">
            <v>99.9</v>
          </cell>
          <cell r="O48">
            <v>102.6</v>
          </cell>
          <cell r="P48">
            <v>103.1</v>
          </cell>
          <cell r="Q48">
            <v>106.5</v>
          </cell>
          <cell r="R48">
            <v>106.1</v>
          </cell>
          <cell r="S48">
            <v>96.7</v>
          </cell>
          <cell r="T48">
            <v>93.5</v>
          </cell>
          <cell r="U48">
            <v>101.3</v>
          </cell>
          <cell r="V48">
            <v>93.5</v>
          </cell>
          <cell r="W48">
            <v>101.3</v>
          </cell>
        </row>
        <row r="49">
          <cell r="A49">
            <v>424</v>
          </cell>
          <cell r="B49" t="str">
            <v>ｼｬﾂ・ｾ-ﾀ-・下着類　</v>
          </cell>
          <cell r="C49">
            <v>101.80000000000001</v>
          </cell>
          <cell r="D49">
            <v>-1.7000000000000002</v>
          </cell>
          <cell r="E49">
            <v>-1</v>
          </cell>
          <cell r="F49">
            <v>-0.02</v>
          </cell>
          <cell r="G49">
            <v>-0.01</v>
          </cell>
          <cell r="H49">
            <v>114</v>
          </cell>
          <cell r="I49">
            <v>20</v>
          </cell>
          <cell r="J49">
            <v>101.8</v>
          </cell>
          <cell r="K49">
            <v>103.6</v>
          </cell>
          <cell r="L49">
            <v>104.6</v>
          </cell>
          <cell r="M49">
            <v>101.2</v>
          </cell>
          <cell r="N49">
            <v>101.7</v>
          </cell>
          <cell r="O49">
            <v>104.8</v>
          </cell>
          <cell r="P49">
            <v>105.5</v>
          </cell>
          <cell r="Q49">
            <v>104.1</v>
          </cell>
          <cell r="R49">
            <v>106.9</v>
          </cell>
          <cell r="S49">
            <v>103.4</v>
          </cell>
          <cell r="T49">
            <v>97.6</v>
          </cell>
          <cell r="U49">
            <v>102</v>
          </cell>
          <cell r="V49">
            <v>97.6</v>
          </cell>
          <cell r="W49">
            <v>102</v>
          </cell>
        </row>
        <row r="50">
          <cell r="A50">
            <v>425</v>
          </cell>
          <cell r="B50" t="str">
            <v>ｼｬﾂ･ｾｰﾀｰ類</v>
          </cell>
          <cell r="C50">
            <v>101.9</v>
          </cell>
          <cell r="D50">
            <v>-2.7</v>
          </cell>
          <cell r="E50">
            <v>-1.8</v>
          </cell>
          <cell r="F50">
            <v>-0.02</v>
          </cell>
          <cell r="G50">
            <v>-0.02</v>
          </cell>
          <cell r="H50">
            <v>80</v>
          </cell>
          <cell r="I50">
            <v>13</v>
          </cell>
          <cell r="J50">
            <v>101.9</v>
          </cell>
          <cell r="K50">
            <v>104.7</v>
          </cell>
          <cell r="L50">
            <v>106.4</v>
          </cell>
          <cell r="M50">
            <v>101.1</v>
          </cell>
          <cell r="N50">
            <v>101.8</v>
          </cell>
          <cell r="O50">
            <v>106.5</v>
          </cell>
          <cell r="P50">
            <v>107.4</v>
          </cell>
          <cell r="Q50">
            <v>105.4</v>
          </cell>
          <cell r="R50">
            <v>109.7</v>
          </cell>
          <cell r="S50">
            <v>104.4</v>
          </cell>
          <cell r="T50">
            <v>95.5</v>
          </cell>
          <cell r="U50">
            <v>102.2</v>
          </cell>
          <cell r="V50">
            <v>95.5</v>
          </cell>
          <cell r="W50">
            <v>102.2</v>
          </cell>
        </row>
        <row r="51">
          <cell r="A51">
            <v>442</v>
          </cell>
          <cell r="B51" t="str">
            <v>下    着    類</v>
          </cell>
          <cell r="C51">
            <v>101.60000000000001</v>
          </cell>
          <cell r="D51">
            <v>0.4</v>
          </cell>
          <cell r="E51">
            <v>0.70000000000000007</v>
          </cell>
          <cell r="F51">
            <v>0</v>
          </cell>
          <cell r="G51">
            <v>0</v>
          </cell>
          <cell r="H51">
            <v>35</v>
          </cell>
          <cell r="I51">
            <v>7</v>
          </cell>
          <cell r="J51">
            <v>101.6</v>
          </cell>
          <cell r="K51">
            <v>101.2</v>
          </cell>
          <cell r="L51">
            <v>101.1</v>
          </cell>
          <cell r="M51">
            <v>101.5</v>
          </cell>
          <cell r="N51">
            <v>101.5</v>
          </cell>
          <cell r="O51">
            <v>101.4</v>
          </cell>
          <cell r="P51">
            <v>101.4</v>
          </cell>
          <cell r="Q51">
            <v>101.4</v>
          </cell>
          <cell r="R51">
            <v>100.9</v>
          </cell>
          <cell r="S51">
            <v>101.3</v>
          </cell>
          <cell r="T51">
            <v>101.7</v>
          </cell>
          <cell r="U51">
            <v>101.6</v>
          </cell>
          <cell r="V51">
            <v>101.7</v>
          </cell>
          <cell r="W51">
            <v>101.6</v>
          </cell>
        </row>
        <row r="52">
          <cell r="A52">
            <v>453</v>
          </cell>
          <cell r="B52" t="str">
            <v>履     物     類</v>
          </cell>
          <cell r="C52">
            <v>106.30000000000001</v>
          </cell>
          <cell r="D52">
            <v>0.60000000000000009</v>
          </cell>
          <cell r="E52">
            <v>5.6000000000000005</v>
          </cell>
          <cell r="F52">
            <v>0</v>
          </cell>
          <cell r="G52">
            <v>0.02</v>
          </cell>
          <cell r="H52">
            <v>43</v>
          </cell>
          <cell r="I52">
            <v>7</v>
          </cell>
          <cell r="J52">
            <v>106.3</v>
          </cell>
          <cell r="K52">
            <v>105.7</v>
          </cell>
          <cell r="L52">
            <v>103.3</v>
          </cell>
          <cell r="M52">
            <v>101.6</v>
          </cell>
          <cell r="N52">
            <v>100.5</v>
          </cell>
          <cell r="O52">
            <v>101</v>
          </cell>
          <cell r="P52">
            <v>101</v>
          </cell>
          <cell r="Q52">
            <v>102.7</v>
          </cell>
          <cell r="R52">
            <v>100.6</v>
          </cell>
          <cell r="S52">
            <v>104.7</v>
          </cell>
          <cell r="T52">
            <v>101.9</v>
          </cell>
          <cell r="U52">
            <v>100.7</v>
          </cell>
          <cell r="V52">
            <v>101.9</v>
          </cell>
          <cell r="W52">
            <v>100.7</v>
          </cell>
        </row>
        <row r="53">
          <cell r="A53">
            <v>461</v>
          </cell>
          <cell r="B53" t="str">
            <v>他 の 被 服 類</v>
          </cell>
          <cell r="C53">
            <v>102.4</v>
          </cell>
          <cell r="D53">
            <v>3.2</v>
          </cell>
          <cell r="E53">
            <v>0.8</v>
          </cell>
          <cell r="F53">
            <v>0.01</v>
          </cell>
          <cell r="G53">
            <v>0</v>
          </cell>
          <cell r="H53">
            <v>25</v>
          </cell>
          <cell r="I53">
            <v>7</v>
          </cell>
          <cell r="J53">
            <v>102.4</v>
          </cell>
          <cell r="K53">
            <v>99.2</v>
          </cell>
          <cell r="L53">
            <v>99.6</v>
          </cell>
          <cell r="M53">
            <v>100.3</v>
          </cell>
          <cell r="N53">
            <v>101.2</v>
          </cell>
          <cell r="O53">
            <v>100.7</v>
          </cell>
          <cell r="P53">
            <v>100.3</v>
          </cell>
          <cell r="Q53">
            <v>100.1</v>
          </cell>
          <cell r="R53">
            <v>100.5</v>
          </cell>
          <cell r="S53">
            <v>97</v>
          </cell>
          <cell r="T53">
            <v>97.2</v>
          </cell>
          <cell r="U53">
            <v>99.8</v>
          </cell>
          <cell r="V53">
            <v>97.2</v>
          </cell>
          <cell r="W53">
            <v>99.8</v>
          </cell>
        </row>
        <row r="54">
          <cell r="A54">
            <v>469</v>
          </cell>
          <cell r="B54" t="str">
            <v>被服関連ｻｰﾋﾞｽ</v>
          </cell>
          <cell r="C54">
            <v>108</v>
          </cell>
          <cell r="D54">
            <v>0</v>
          </cell>
          <cell r="E54">
            <v>3.3000000000000003</v>
          </cell>
          <cell r="F54">
            <v>0</v>
          </cell>
          <cell r="G54">
            <v>0.01</v>
          </cell>
          <cell r="H54">
            <v>16</v>
          </cell>
          <cell r="I54">
            <v>4</v>
          </cell>
          <cell r="J54">
            <v>108</v>
          </cell>
          <cell r="K54">
            <v>108</v>
          </cell>
          <cell r="L54">
            <v>108</v>
          </cell>
          <cell r="M54">
            <v>107.9</v>
          </cell>
          <cell r="N54">
            <v>107.9</v>
          </cell>
          <cell r="O54">
            <v>107.7</v>
          </cell>
          <cell r="P54">
            <v>106.3</v>
          </cell>
          <cell r="Q54">
            <v>106.3</v>
          </cell>
          <cell r="R54">
            <v>106.3</v>
          </cell>
          <cell r="S54">
            <v>104.6</v>
          </cell>
          <cell r="T54">
            <v>104.6</v>
          </cell>
          <cell r="U54">
            <v>104.6</v>
          </cell>
          <cell r="V54">
            <v>104.6</v>
          </cell>
          <cell r="W54">
            <v>104.6</v>
          </cell>
        </row>
        <row r="55">
          <cell r="A55">
            <v>474</v>
          </cell>
          <cell r="B55" t="str">
            <v>保    健     医     療</v>
          </cell>
          <cell r="C55">
            <v>100.30000000000001</v>
          </cell>
          <cell r="D55">
            <v>0.1</v>
          </cell>
          <cell r="E55">
            <v>-0.30000000000000004</v>
          </cell>
          <cell r="F55">
            <v>0</v>
          </cell>
          <cell r="G55">
            <v>-0.01</v>
          </cell>
          <cell r="H55">
            <v>424</v>
          </cell>
          <cell r="I55">
            <v>26</v>
          </cell>
          <cell r="J55">
            <v>100.3</v>
          </cell>
          <cell r="K55">
            <v>100.2</v>
          </cell>
          <cell r="L55">
            <v>99.6</v>
          </cell>
          <cell r="M55">
            <v>100</v>
          </cell>
          <cell r="N55">
            <v>100.1</v>
          </cell>
          <cell r="O55">
            <v>100.2</v>
          </cell>
          <cell r="P55">
            <v>100.1</v>
          </cell>
          <cell r="Q55">
            <v>100.1</v>
          </cell>
          <cell r="R55">
            <v>100.6</v>
          </cell>
          <cell r="S55">
            <v>100.4</v>
          </cell>
          <cell r="T55">
            <v>100.7</v>
          </cell>
          <cell r="U55">
            <v>100.7</v>
          </cell>
          <cell r="V55">
            <v>100.7</v>
          </cell>
          <cell r="W55">
            <v>100.7</v>
          </cell>
        </row>
        <row r="56">
          <cell r="A56">
            <v>475</v>
          </cell>
          <cell r="B56" t="str">
            <v>医薬品・健康保持用摂取品</v>
          </cell>
          <cell r="C56">
            <v>98.7</v>
          </cell>
          <cell r="D56">
            <v>-0.30000000000000004</v>
          </cell>
          <cell r="E56">
            <v>-2.2000000000000002</v>
          </cell>
          <cell r="F56">
            <v>0</v>
          </cell>
          <cell r="G56">
            <v>-0.02</v>
          </cell>
          <cell r="H56">
            <v>114</v>
          </cell>
          <cell r="I56">
            <v>12</v>
          </cell>
          <cell r="J56">
            <v>98.7</v>
          </cell>
          <cell r="K56">
            <v>99</v>
          </cell>
          <cell r="L56">
            <v>99.2</v>
          </cell>
          <cell r="M56">
            <v>99.2</v>
          </cell>
          <cell r="N56">
            <v>100</v>
          </cell>
          <cell r="O56">
            <v>100.3</v>
          </cell>
          <cell r="P56">
            <v>100.3</v>
          </cell>
          <cell r="Q56">
            <v>99.6</v>
          </cell>
          <cell r="R56">
            <v>99.5</v>
          </cell>
          <cell r="S56">
            <v>99.5</v>
          </cell>
          <cell r="T56">
            <v>100.8</v>
          </cell>
          <cell r="U56">
            <v>100.5</v>
          </cell>
          <cell r="V56">
            <v>100.8</v>
          </cell>
          <cell r="W56">
            <v>100.5</v>
          </cell>
        </row>
        <row r="57">
          <cell r="A57">
            <v>488</v>
          </cell>
          <cell r="B57" t="str">
            <v xml:space="preserve">保健医療用品・器 具 </v>
          </cell>
          <cell r="C57">
            <v>97.9</v>
          </cell>
          <cell r="D57">
            <v>0.70000000000000007</v>
          </cell>
          <cell r="E57">
            <v>1.1000000000000001</v>
          </cell>
          <cell r="F57">
            <v>0.01</v>
          </cell>
          <cell r="G57">
            <v>0.01</v>
          </cell>
          <cell r="H57">
            <v>83</v>
          </cell>
          <cell r="I57">
            <v>9</v>
          </cell>
          <cell r="J57">
            <v>97.9</v>
          </cell>
          <cell r="K57">
            <v>97.2</v>
          </cell>
          <cell r="L57">
            <v>94</v>
          </cell>
          <cell r="M57">
            <v>95.8</v>
          </cell>
          <cell r="N57">
            <v>95.5</v>
          </cell>
          <cell r="O57">
            <v>95.6</v>
          </cell>
          <cell r="P57">
            <v>95.1</v>
          </cell>
          <cell r="Q57">
            <v>95.9</v>
          </cell>
          <cell r="R57">
            <v>98.2</v>
          </cell>
          <cell r="S57">
            <v>97.1</v>
          </cell>
          <cell r="T57">
            <v>97</v>
          </cell>
          <cell r="U57">
            <v>97.7</v>
          </cell>
          <cell r="V57">
            <v>97</v>
          </cell>
          <cell r="W57">
            <v>97.7</v>
          </cell>
        </row>
        <row r="58">
          <cell r="A58">
            <v>498</v>
          </cell>
          <cell r="B58" t="str">
            <v xml:space="preserve">保 健 医 療 ｻ ｰ ﾋﾞ ｽ </v>
          </cell>
          <cell r="C58">
            <v>101.80000000000001</v>
          </cell>
          <cell r="D58">
            <v>0</v>
          </cell>
          <cell r="E58">
            <v>-0.2</v>
          </cell>
          <cell r="F58">
            <v>0</v>
          </cell>
          <cell r="G58">
            <v>0</v>
          </cell>
          <cell r="H58">
            <v>227</v>
          </cell>
          <cell r="I58">
            <v>5</v>
          </cell>
          <cell r="J58">
            <v>101.8</v>
          </cell>
          <cell r="K58">
            <v>101.8</v>
          </cell>
          <cell r="L58">
            <v>101.8</v>
          </cell>
          <cell r="M58">
            <v>101.8</v>
          </cell>
          <cell r="N58">
            <v>101.8</v>
          </cell>
          <cell r="O58">
            <v>101.8</v>
          </cell>
          <cell r="P58">
            <v>101.8</v>
          </cell>
          <cell r="Q58">
            <v>101.8</v>
          </cell>
          <cell r="R58">
            <v>102</v>
          </cell>
          <cell r="S58">
            <v>102</v>
          </cell>
          <cell r="T58">
            <v>102</v>
          </cell>
          <cell r="U58">
            <v>102</v>
          </cell>
          <cell r="V58">
            <v>102</v>
          </cell>
          <cell r="W58">
            <v>102</v>
          </cell>
        </row>
        <row r="59">
          <cell r="A59">
            <v>504</v>
          </cell>
          <cell r="B59" t="str">
            <v>交    通　・ 通     信</v>
          </cell>
          <cell r="C59">
            <v>99.2</v>
          </cell>
          <cell r="D59">
            <v>-2.3000000000000003</v>
          </cell>
          <cell r="E59">
            <v>-2.3000000000000003</v>
          </cell>
          <cell r="F59">
            <v>-0.28999999999999998</v>
          </cell>
          <cell r="G59">
            <v>-0.28999999999999998</v>
          </cell>
          <cell r="H59">
            <v>1279</v>
          </cell>
          <cell r="I59">
            <v>45</v>
          </cell>
          <cell r="J59">
            <v>99.2</v>
          </cell>
          <cell r="K59">
            <v>101.5</v>
          </cell>
          <cell r="L59">
            <v>105.9</v>
          </cell>
          <cell r="M59">
            <v>107.5</v>
          </cell>
          <cell r="N59">
            <v>107.9</v>
          </cell>
          <cell r="O59">
            <v>104.9</v>
          </cell>
          <cell r="P59">
            <v>103.8</v>
          </cell>
          <cell r="Q59">
            <v>99.1</v>
          </cell>
          <cell r="R59">
            <v>102.8</v>
          </cell>
          <cell r="S59">
            <v>102</v>
          </cell>
          <cell r="T59">
            <v>102.6</v>
          </cell>
          <cell r="U59">
            <v>102.9</v>
          </cell>
          <cell r="V59">
            <v>102.6</v>
          </cell>
          <cell r="W59">
            <v>102.9</v>
          </cell>
        </row>
        <row r="60">
          <cell r="A60">
            <v>505</v>
          </cell>
          <cell r="B60" t="str">
            <v xml:space="preserve">交                  通 </v>
          </cell>
          <cell r="C60">
            <v>102.4</v>
          </cell>
          <cell r="D60">
            <v>-0.5</v>
          </cell>
          <cell r="E60">
            <v>2.7</v>
          </cell>
          <cell r="F60">
            <v>-0.01</v>
          </cell>
          <cell r="G60">
            <v>0.05</v>
          </cell>
          <cell r="H60">
            <v>192</v>
          </cell>
          <cell r="I60">
            <v>14</v>
          </cell>
          <cell r="J60">
            <v>102.4</v>
          </cell>
          <cell r="K60">
            <v>102.9</v>
          </cell>
          <cell r="L60">
            <v>103.8</v>
          </cell>
          <cell r="M60">
            <v>112.3</v>
          </cell>
          <cell r="N60">
            <v>106.6</v>
          </cell>
          <cell r="O60">
            <v>102.7</v>
          </cell>
          <cell r="P60">
            <v>102.6</v>
          </cell>
          <cell r="Q60">
            <v>101.5</v>
          </cell>
          <cell r="R60">
            <v>102.3</v>
          </cell>
          <cell r="S60">
            <v>99.7</v>
          </cell>
          <cell r="T60">
            <v>103.6</v>
          </cell>
          <cell r="U60">
            <v>103.1</v>
          </cell>
          <cell r="V60">
            <v>103.6</v>
          </cell>
          <cell r="W60">
            <v>103.1</v>
          </cell>
        </row>
        <row r="61">
          <cell r="A61">
            <v>523</v>
          </cell>
          <cell r="B61" t="str">
            <v xml:space="preserve">自 動 車 等 関 係 費 </v>
          </cell>
          <cell r="C61">
            <v>102.5</v>
          </cell>
          <cell r="D61">
            <v>-4.2</v>
          </cell>
          <cell r="E61">
            <v>-5.2</v>
          </cell>
          <cell r="F61">
            <v>-0.27</v>
          </cell>
          <cell r="G61">
            <v>-0.35</v>
          </cell>
          <cell r="H61">
            <v>627</v>
          </cell>
          <cell r="I61">
            <v>21</v>
          </cell>
          <cell r="J61">
            <v>102.5</v>
          </cell>
          <cell r="K61">
            <v>107</v>
          </cell>
          <cell r="L61">
            <v>115.8</v>
          </cell>
          <cell r="M61">
            <v>116.9</v>
          </cell>
          <cell r="N61">
            <v>119</v>
          </cell>
          <cell r="O61">
            <v>113.9</v>
          </cell>
          <cell r="P61">
            <v>112</v>
          </cell>
          <cell r="Q61">
            <v>102.7</v>
          </cell>
          <cell r="R61">
            <v>110</v>
          </cell>
          <cell r="S61">
            <v>109.2</v>
          </cell>
          <cell r="T61">
            <v>109.3</v>
          </cell>
          <cell r="U61">
            <v>110.1</v>
          </cell>
          <cell r="V61">
            <v>109.3</v>
          </cell>
          <cell r="W61">
            <v>110.1</v>
          </cell>
        </row>
        <row r="62">
          <cell r="A62">
            <v>548</v>
          </cell>
          <cell r="B62" t="str">
            <v xml:space="preserve">通                  信 </v>
          </cell>
          <cell r="C62">
            <v>94</v>
          </cell>
          <cell r="D62">
            <v>-0.1</v>
          </cell>
          <cell r="E62">
            <v>0.30000000000000004</v>
          </cell>
          <cell r="F62">
            <v>0</v>
          </cell>
          <cell r="G62">
            <v>0.01</v>
          </cell>
          <cell r="H62">
            <v>459</v>
          </cell>
          <cell r="I62">
            <v>10</v>
          </cell>
          <cell r="J62">
            <v>94</v>
          </cell>
          <cell r="K62">
            <v>94.1</v>
          </cell>
          <cell r="L62">
            <v>94.1</v>
          </cell>
          <cell r="M62">
            <v>94.1</v>
          </cell>
          <cell r="N62">
            <v>94.1</v>
          </cell>
          <cell r="O62">
            <v>94.1</v>
          </cell>
          <cell r="P62">
            <v>93.7</v>
          </cell>
          <cell r="Q62">
            <v>93.7</v>
          </cell>
          <cell r="R62">
            <v>93.7</v>
          </cell>
          <cell r="S62">
            <v>93.7</v>
          </cell>
          <cell r="T62">
            <v>93.8</v>
          </cell>
          <cell r="U62">
            <v>93.7</v>
          </cell>
          <cell r="V62">
            <v>93.8</v>
          </cell>
          <cell r="W62">
            <v>93.7</v>
          </cell>
        </row>
        <row r="63">
          <cell r="A63">
            <v>560</v>
          </cell>
          <cell r="B63" t="str">
            <v>教                     育</v>
          </cell>
          <cell r="C63">
            <v>102.80000000000001</v>
          </cell>
          <cell r="D63">
            <v>0</v>
          </cell>
          <cell r="E63">
            <v>0.8</v>
          </cell>
          <cell r="F63">
            <v>0</v>
          </cell>
          <cell r="G63">
            <v>0.03</v>
          </cell>
          <cell r="H63">
            <v>440</v>
          </cell>
          <cell r="I63">
            <v>16</v>
          </cell>
          <cell r="J63">
            <v>102.8</v>
          </cell>
          <cell r="K63">
            <v>102.8</v>
          </cell>
          <cell r="L63">
            <v>102.8</v>
          </cell>
          <cell r="M63">
            <v>102.8</v>
          </cell>
          <cell r="N63">
            <v>102.8</v>
          </cell>
          <cell r="O63">
            <v>102.8</v>
          </cell>
          <cell r="P63">
            <v>102.8</v>
          </cell>
          <cell r="Q63">
            <v>102.8</v>
          </cell>
          <cell r="R63">
            <v>102</v>
          </cell>
          <cell r="S63">
            <v>102</v>
          </cell>
          <cell r="T63">
            <v>102</v>
          </cell>
          <cell r="U63">
            <v>102</v>
          </cell>
          <cell r="V63">
            <v>102</v>
          </cell>
          <cell r="W63">
            <v>102</v>
          </cell>
        </row>
        <row r="64">
          <cell r="A64">
            <v>561</v>
          </cell>
          <cell r="B64" t="str">
            <v xml:space="preserve">授     業     料     等 </v>
          </cell>
          <cell r="C64">
            <v>102.7</v>
          </cell>
          <cell r="D64">
            <v>0</v>
          </cell>
          <cell r="E64">
            <v>1.1000000000000001</v>
          </cell>
          <cell r="F64">
            <v>0</v>
          </cell>
          <cell r="G64">
            <v>0.03</v>
          </cell>
          <cell r="H64">
            <v>314</v>
          </cell>
          <cell r="I64">
            <v>11</v>
          </cell>
          <cell r="J64">
            <v>102.7</v>
          </cell>
          <cell r="K64">
            <v>102.7</v>
          </cell>
          <cell r="L64">
            <v>102.7</v>
          </cell>
          <cell r="M64">
            <v>102.7</v>
          </cell>
          <cell r="N64">
            <v>102.7</v>
          </cell>
          <cell r="O64">
            <v>102.7</v>
          </cell>
          <cell r="P64">
            <v>102.7</v>
          </cell>
          <cell r="Q64">
            <v>102.7</v>
          </cell>
          <cell r="R64">
            <v>101.6</v>
          </cell>
          <cell r="S64">
            <v>101.6</v>
          </cell>
          <cell r="T64">
            <v>101.6</v>
          </cell>
          <cell r="U64">
            <v>101.6</v>
          </cell>
          <cell r="V64">
            <v>101.6</v>
          </cell>
          <cell r="W64">
            <v>101.6</v>
          </cell>
        </row>
        <row r="65">
          <cell r="A65">
            <v>573</v>
          </cell>
          <cell r="B65" t="str">
            <v>教科書・学習参考教材</v>
          </cell>
          <cell r="C65">
            <v>101.60000000000001</v>
          </cell>
          <cell r="D65">
            <v>0</v>
          </cell>
          <cell r="E65">
            <v>0</v>
          </cell>
          <cell r="F65">
            <v>0</v>
          </cell>
          <cell r="G65">
            <v>0</v>
          </cell>
          <cell r="H65">
            <v>10</v>
          </cell>
          <cell r="I65">
            <v>2</v>
          </cell>
          <cell r="J65">
            <v>101.6</v>
          </cell>
          <cell r="K65">
            <v>101.6</v>
          </cell>
          <cell r="L65">
            <v>101.6</v>
          </cell>
          <cell r="M65">
            <v>101.6</v>
          </cell>
          <cell r="N65">
            <v>101.6</v>
          </cell>
          <cell r="O65">
            <v>101.6</v>
          </cell>
          <cell r="P65">
            <v>101.6</v>
          </cell>
          <cell r="Q65">
            <v>101.6</v>
          </cell>
          <cell r="R65">
            <v>101.6</v>
          </cell>
          <cell r="S65">
            <v>101.6</v>
          </cell>
          <cell r="T65">
            <v>101.6</v>
          </cell>
          <cell r="U65">
            <v>101.6</v>
          </cell>
          <cell r="V65">
            <v>101.6</v>
          </cell>
          <cell r="W65">
            <v>101.6</v>
          </cell>
        </row>
        <row r="66">
          <cell r="A66">
            <v>576</v>
          </cell>
          <cell r="B66" t="str">
            <v xml:space="preserve">補     習     教     育 </v>
          </cell>
          <cell r="C66">
            <v>103.5</v>
          </cell>
          <cell r="D66">
            <v>0</v>
          </cell>
          <cell r="E66">
            <v>0.4</v>
          </cell>
          <cell r="F66">
            <v>0</v>
          </cell>
          <cell r="G66">
            <v>0</v>
          </cell>
          <cell r="H66">
            <v>116</v>
          </cell>
          <cell r="I66">
            <v>3</v>
          </cell>
          <cell r="J66">
            <v>103.5</v>
          </cell>
          <cell r="K66">
            <v>103.5</v>
          </cell>
          <cell r="L66">
            <v>103.5</v>
          </cell>
          <cell r="M66">
            <v>103.5</v>
          </cell>
          <cell r="N66">
            <v>103.5</v>
          </cell>
          <cell r="O66">
            <v>103.5</v>
          </cell>
          <cell r="P66">
            <v>103.5</v>
          </cell>
          <cell r="Q66">
            <v>103.5</v>
          </cell>
          <cell r="R66">
            <v>103.1</v>
          </cell>
          <cell r="S66">
            <v>103.1</v>
          </cell>
          <cell r="T66">
            <v>103.1</v>
          </cell>
          <cell r="U66">
            <v>103.1</v>
          </cell>
          <cell r="V66">
            <v>103.1</v>
          </cell>
          <cell r="W66">
            <v>103.1</v>
          </cell>
        </row>
        <row r="67">
          <cell r="A67">
            <v>580</v>
          </cell>
          <cell r="B67" t="str">
            <v>教     養     娯     楽</v>
          </cell>
          <cell r="C67">
            <v>95.100000000000009</v>
          </cell>
          <cell r="D67">
            <v>-0.8</v>
          </cell>
          <cell r="E67">
            <v>-1.7000000000000002</v>
          </cell>
          <cell r="F67">
            <v>-7.0000000000000007E-2</v>
          </cell>
          <cell r="G67">
            <v>-0.14000000000000001</v>
          </cell>
          <cell r="H67">
            <v>864</v>
          </cell>
          <cell r="I67">
            <v>85</v>
          </cell>
          <cell r="J67">
            <v>95.1</v>
          </cell>
          <cell r="K67">
            <v>95.9</v>
          </cell>
          <cell r="L67">
            <v>96.3</v>
          </cell>
          <cell r="M67">
            <v>97</v>
          </cell>
          <cell r="N67">
            <v>96.1</v>
          </cell>
          <cell r="O67">
            <v>95.5</v>
          </cell>
          <cell r="P67">
            <v>95.7</v>
          </cell>
          <cell r="Q67">
            <v>95.1</v>
          </cell>
          <cell r="R67">
            <v>95.4</v>
          </cell>
          <cell r="S67">
            <v>95.1</v>
          </cell>
          <cell r="T67">
            <v>95.7</v>
          </cell>
          <cell r="U67">
            <v>95.3</v>
          </cell>
          <cell r="V67">
            <v>95.7</v>
          </cell>
          <cell r="W67">
            <v>95.3</v>
          </cell>
        </row>
        <row r="68">
          <cell r="A68">
            <v>581</v>
          </cell>
          <cell r="B68" t="str">
            <v>教養娯楽用耐久財</v>
          </cell>
          <cell r="C68">
            <v>46.900000000000006</v>
          </cell>
          <cell r="D68">
            <v>-1.3</v>
          </cell>
          <cell r="E68">
            <v>-23.200000000000003</v>
          </cell>
          <cell r="F68">
            <v>0</v>
          </cell>
          <cell r="G68">
            <v>-0.12</v>
          </cell>
          <cell r="H68">
            <v>84</v>
          </cell>
          <cell r="I68">
            <v>13</v>
          </cell>
          <cell r="J68">
            <v>46.9</v>
          </cell>
          <cell r="K68">
            <v>47.5</v>
          </cell>
          <cell r="L68">
            <v>48.7</v>
          </cell>
          <cell r="M68">
            <v>49.5</v>
          </cell>
          <cell r="N68">
            <v>50.3</v>
          </cell>
          <cell r="O68">
            <v>51.7</v>
          </cell>
          <cell r="P68">
            <v>53.3</v>
          </cell>
          <cell r="Q68">
            <v>54.4</v>
          </cell>
          <cell r="R68">
            <v>54.4</v>
          </cell>
          <cell r="S68">
            <v>55.5</v>
          </cell>
          <cell r="T68">
            <v>58.6</v>
          </cell>
          <cell r="U68">
            <v>59.2</v>
          </cell>
          <cell r="V68">
            <v>58.6</v>
          </cell>
          <cell r="W68">
            <v>59.2</v>
          </cell>
        </row>
        <row r="69">
          <cell r="A69">
            <v>595</v>
          </cell>
          <cell r="B69" t="str">
            <v xml:space="preserve">教 養 娯 楽 用 品 </v>
          </cell>
          <cell r="C69">
            <v>96.100000000000009</v>
          </cell>
          <cell r="D69">
            <v>-2</v>
          </cell>
          <cell r="E69">
            <v>-2.8000000000000003</v>
          </cell>
          <cell r="F69">
            <v>-0.03</v>
          </cell>
          <cell r="G69">
            <v>-0.05</v>
          </cell>
          <cell r="H69">
            <v>174</v>
          </cell>
          <cell r="I69">
            <v>32</v>
          </cell>
          <cell r="J69">
            <v>96.1</v>
          </cell>
          <cell r="K69">
            <v>98.1</v>
          </cell>
          <cell r="L69">
            <v>99.5</v>
          </cell>
          <cell r="M69">
            <v>99.3</v>
          </cell>
          <cell r="N69">
            <v>98.6</v>
          </cell>
          <cell r="O69">
            <v>97.5</v>
          </cell>
          <cell r="P69">
            <v>98</v>
          </cell>
          <cell r="Q69">
            <v>94.6</v>
          </cell>
          <cell r="R69">
            <v>96</v>
          </cell>
          <cell r="S69">
            <v>94.8</v>
          </cell>
          <cell r="T69">
            <v>95.5</v>
          </cell>
          <cell r="U69">
            <v>93.5</v>
          </cell>
          <cell r="V69">
            <v>95.5</v>
          </cell>
          <cell r="W69">
            <v>93.5</v>
          </cell>
        </row>
        <row r="70">
          <cell r="A70">
            <v>633</v>
          </cell>
          <cell r="B70" t="str">
            <v xml:space="preserve">書籍 ・ 他の印刷物 </v>
          </cell>
          <cell r="C70">
            <v>100.80000000000001</v>
          </cell>
          <cell r="D70">
            <v>0</v>
          </cell>
          <cell r="E70">
            <v>0.2</v>
          </cell>
          <cell r="F70">
            <v>0</v>
          </cell>
          <cell r="G70">
            <v>0</v>
          </cell>
          <cell r="H70">
            <v>175</v>
          </cell>
          <cell r="I70">
            <v>11</v>
          </cell>
          <cell r="J70">
            <v>100.8</v>
          </cell>
          <cell r="K70">
            <v>100.8</v>
          </cell>
          <cell r="L70">
            <v>100.7</v>
          </cell>
          <cell r="M70">
            <v>100.9</v>
          </cell>
          <cell r="N70">
            <v>100.7</v>
          </cell>
          <cell r="O70">
            <v>100.9</v>
          </cell>
          <cell r="P70">
            <v>100.8</v>
          </cell>
          <cell r="Q70">
            <v>100.9</v>
          </cell>
          <cell r="R70">
            <v>100.5</v>
          </cell>
          <cell r="S70">
            <v>100.5</v>
          </cell>
          <cell r="T70">
            <v>100.6</v>
          </cell>
          <cell r="U70">
            <v>100.7</v>
          </cell>
          <cell r="V70">
            <v>100.6</v>
          </cell>
          <cell r="W70">
            <v>100.7</v>
          </cell>
        </row>
        <row r="71">
          <cell r="A71">
            <v>649</v>
          </cell>
          <cell r="B71" t="str">
            <v xml:space="preserve">教 養 娯 楽 ｻ ｰ ﾋﾞ ｽ </v>
          </cell>
          <cell r="C71">
            <v>101.2</v>
          </cell>
          <cell r="D71">
            <v>-0.70000000000000007</v>
          </cell>
          <cell r="E71">
            <v>0.60000000000000009</v>
          </cell>
          <cell r="F71">
            <v>-0.03</v>
          </cell>
          <cell r="G71">
            <v>0.03</v>
          </cell>
          <cell r="H71">
            <v>432</v>
          </cell>
          <cell r="I71">
            <v>29</v>
          </cell>
          <cell r="J71">
            <v>101.2</v>
          </cell>
          <cell r="K71">
            <v>101.9</v>
          </cell>
          <cell r="L71">
            <v>101.9</v>
          </cell>
          <cell r="M71">
            <v>103.1</v>
          </cell>
          <cell r="N71">
            <v>101.6</v>
          </cell>
          <cell r="O71">
            <v>100.6</v>
          </cell>
          <cell r="P71">
            <v>100.5</v>
          </cell>
          <cell r="Q71">
            <v>100.4</v>
          </cell>
          <cell r="R71">
            <v>100.6</v>
          </cell>
          <cell r="S71">
            <v>100.3</v>
          </cell>
          <cell r="T71">
            <v>100.7</v>
          </cell>
          <cell r="U71">
            <v>100.6</v>
          </cell>
          <cell r="V71">
            <v>100.7</v>
          </cell>
          <cell r="W71">
            <v>100.6</v>
          </cell>
        </row>
        <row r="72">
          <cell r="A72">
            <v>686</v>
          </cell>
          <cell r="B72" t="str">
            <v xml:space="preserve">諸         雑         費 </v>
          </cell>
          <cell r="C72">
            <v>101.60000000000001</v>
          </cell>
          <cell r="D72">
            <v>-0.1</v>
          </cell>
          <cell r="E72">
            <v>0.30000000000000004</v>
          </cell>
          <cell r="F72">
            <v>-0.01</v>
          </cell>
          <cell r="G72">
            <v>0.02</v>
          </cell>
          <cell r="H72">
            <v>548</v>
          </cell>
          <cell r="I72">
            <v>43</v>
          </cell>
          <cell r="J72">
            <v>101.6</v>
          </cell>
          <cell r="K72">
            <v>101.7</v>
          </cell>
          <cell r="L72">
            <v>101.9</v>
          </cell>
          <cell r="M72">
            <v>101.7</v>
          </cell>
          <cell r="N72">
            <v>101.3</v>
          </cell>
          <cell r="O72">
            <v>101.3</v>
          </cell>
          <cell r="P72">
            <v>101.2</v>
          </cell>
          <cell r="Q72">
            <v>101.4</v>
          </cell>
          <cell r="R72">
            <v>101.3</v>
          </cell>
          <cell r="S72">
            <v>101.1</v>
          </cell>
          <cell r="T72">
            <v>101.1</v>
          </cell>
          <cell r="U72">
            <v>101.1</v>
          </cell>
          <cell r="V72">
            <v>101.1</v>
          </cell>
          <cell r="W72">
            <v>101.1</v>
          </cell>
        </row>
        <row r="73">
          <cell r="A73">
            <v>687</v>
          </cell>
          <cell r="B73" t="str">
            <v xml:space="preserve">理 美 容 ｻ ｰ ﾋﾞ ｽ </v>
          </cell>
          <cell r="C73">
            <v>99.600000000000009</v>
          </cell>
          <cell r="D73">
            <v>0</v>
          </cell>
          <cell r="E73">
            <v>-0.4</v>
          </cell>
          <cell r="F73">
            <v>0</v>
          </cell>
          <cell r="G73">
            <v>0</v>
          </cell>
          <cell r="H73">
            <v>77</v>
          </cell>
          <cell r="I73">
            <v>6</v>
          </cell>
          <cell r="J73">
            <v>99.6</v>
          </cell>
          <cell r="K73">
            <v>99.6</v>
          </cell>
          <cell r="L73">
            <v>100</v>
          </cell>
          <cell r="M73">
            <v>100</v>
          </cell>
          <cell r="N73">
            <v>100</v>
          </cell>
          <cell r="O73">
            <v>100</v>
          </cell>
          <cell r="P73">
            <v>100</v>
          </cell>
          <cell r="Q73">
            <v>100</v>
          </cell>
          <cell r="R73">
            <v>100</v>
          </cell>
          <cell r="S73">
            <v>100</v>
          </cell>
          <cell r="T73">
            <v>100</v>
          </cell>
          <cell r="U73">
            <v>100</v>
          </cell>
          <cell r="V73">
            <v>100</v>
          </cell>
          <cell r="W73">
            <v>100</v>
          </cell>
        </row>
        <row r="74">
          <cell r="A74">
            <v>694</v>
          </cell>
          <cell r="B74" t="str">
            <v xml:space="preserve">理  美  容  用  品 </v>
          </cell>
          <cell r="C74">
            <v>98.9</v>
          </cell>
          <cell r="D74">
            <v>-0.2</v>
          </cell>
          <cell r="E74">
            <v>0.4</v>
          </cell>
          <cell r="F74">
            <v>0</v>
          </cell>
          <cell r="G74">
            <v>0</v>
          </cell>
          <cell r="H74">
            <v>126</v>
          </cell>
          <cell r="I74">
            <v>19</v>
          </cell>
          <cell r="J74">
            <v>98.9</v>
          </cell>
          <cell r="K74">
            <v>99.1</v>
          </cell>
          <cell r="L74">
            <v>99.9</v>
          </cell>
          <cell r="M74">
            <v>99.2</v>
          </cell>
          <cell r="N74">
            <v>98.1</v>
          </cell>
          <cell r="O74">
            <v>98.1</v>
          </cell>
          <cell r="P74">
            <v>97.9</v>
          </cell>
          <cell r="Q74">
            <v>98.4</v>
          </cell>
          <cell r="R74">
            <v>98.1</v>
          </cell>
          <cell r="S74">
            <v>97.5</v>
          </cell>
          <cell r="T74">
            <v>97.5</v>
          </cell>
          <cell r="U74">
            <v>97.9</v>
          </cell>
          <cell r="V74">
            <v>97.5</v>
          </cell>
          <cell r="W74">
            <v>97.9</v>
          </cell>
        </row>
        <row r="75">
          <cell r="A75">
            <v>717</v>
          </cell>
          <cell r="B75" t="str">
            <v xml:space="preserve">身 の 回 り 用 品 </v>
          </cell>
          <cell r="C75">
            <v>106.7</v>
          </cell>
          <cell r="D75">
            <v>0.5</v>
          </cell>
          <cell r="E75">
            <v>2.8000000000000003</v>
          </cell>
          <cell r="F75">
            <v>0</v>
          </cell>
          <cell r="G75">
            <v>0.01</v>
          </cell>
          <cell r="H75">
            <v>45</v>
          </cell>
          <cell r="I75">
            <v>9</v>
          </cell>
          <cell r="J75">
            <v>106.7</v>
          </cell>
          <cell r="K75">
            <v>106.2</v>
          </cell>
          <cell r="L75">
            <v>105.8</v>
          </cell>
          <cell r="M75">
            <v>105.9</v>
          </cell>
          <cell r="N75">
            <v>104.3</v>
          </cell>
          <cell r="O75">
            <v>104.8</v>
          </cell>
          <cell r="P75">
            <v>104.4</v>
          </cell>
          <cell r="Q75">
            <v>104.6</v>
          </cell>
          <cell r="R75">
            <v>104.2</v>
          </cell>
          <cell r="S75">
            <v>103.8</v>
          </cell>
          <cell r="T75">
            <v>104.5</v>
          </cell>
          <cell r="U75">
            <v>103.4</v>
          </cell>
          <cell r="V75">
            <v>104.5</v>
          </cell>
          <cell r="W75">
            <v>103.4</v>
          </cell>
        </row>
        <row r="76">
          <cell r="A76">
            <v>730</v>
          </cell>
          <cell r="B76" t="str">
            <v xml:space="preserve">た       ば        こ </v>
          </cell>
          <cell r="C76">
            <v>109.2</v>
          </cell>
          <cell r="D76">
            <v>0</v>
          </cell>
          <cell r="E76">
            <v>0</v>
          </cell>
          <cell r="F76">
            <v>0</v>
          </cell>
          <cell r="G76">
            <v>0</v>
          </cell>
          <cell r="H76">
            <v>66</v>
          </cell>
          <cell r="I76">
            <v>2</v>
          </cell>
          <cell r="J76">
            <v>109.2</v>
          </cell>
          <cell r="K76">
            <v>109.2</v>
          </cell>
          <cell r="L76">
            <v>109.2</v>
          </cell>
          <cell r="M76">
            <v>109.2</v>
          </cell>
          <cell r="N76">
            <v>109.2</v>
          </cell>
          <cell r="O76">
            <v>109.2</v>
          </cell>
          <cell r="P76">
            <v>109.2</v>
          </cell>
          <cell r="Q76">
            <v>109.2</v>
          </cell>
          <cell r="R76">
            <v>109.2</v>
          </cell>
          <cell r="S76">
            <v>109.2</v>
          </cell>
          <cell r="T76">
            <v>109.2</v>
          </cell>
          <cell r="U76">
            <v>109.2</v>
          </cell>
          <cell r="V76">
            <v>109.2</v>
          </cell>
          <cell r="W76">
            <v>109.2</v>
          </cell>
        </row>
        <row r="77">
          <cell r="A77">
            <v>733</v>
          </cell>
          <cell r="B77" t="str">
            <v>他　の　諸　雑　費</v>
          </cell>
          <cell r="C77">
            <v>100.80000000000001</v>
          </cell>
          <cell r="D77">
            <v>0</v>
          </cell>
          <cell r="E77">
            <v>0</v>
          </cell>
          <cell r="F77">
            <v>0</v>
          </cell>
          <cell r="G77">
            <v>0</v>
          </cell>
          <cell r="H77">
            <v>235</v>
          </cell>
          <cell r="I77">
            <v>7</v>
          </cell>
          <cell r="J77">
            <v>100.8</v>
          </cell>
          <cell r="K77">
            <v>100.8</v>
          </cell>
          <cell r="L77">
            <v>100.8</v>
          </cell>
          <cell r="M77">
            <v>100.8</v>
          </cell>
          <cell r="N77">
            <v>100.8</v>
          </cell>
          <cell r="O77">
            <v>100.8</v>
          </cell>
          <cell r="P77">
            <v>100.8</v>
          </cell>
          <cell r="Q77">
            <v>100.8</v>
          </cell>
          <cell r="R77">
            <v>100.8</v>
          </cell>
          <cell r="S77">
            <v>100.8</v>
          </cell>
          <cell r="T77">
            <v>100.8</v>
          </cell>
          <cell r="U77">
            <v>100.8</v>
          </cell>
          <cell r="V77">
            <v>100.8</v>
          </cell>
          <cell r="W77">
            <v>100.8</v>
          </cell>
        </row>
        <row r="79">
          <cell r="B79" t="str">
            <v>＜別掲＞</v>
          </cell>
        </row>
        <row r="80">
          <cell r="A80">
            <v>751</v>
          </cell>
          <cell r="B80" t="str">
            <v>エ ネ ル ギ ー</v>
          </cell>
          <cell r="C80">
            <v>111.5</v>
          </cell>
          <cell r="D80">
            <v>-3.3000000000000003</v>
          </cell>
          <cell r="E80">
            <v>0.5</v>
          </cell>
          <cell r="F80">
            <v>-0.31</v>
          </cell>
          <cell r="G80">
            <v>0.05</v>
          </cell>
          <cell r="H80">
            <v>839</v>
          </cell>
          <cell r="I80">
            <v>5</v>
          </cell>
          <cell r="J80">
            <v>111.5</v>
          </cell>
          <cell r="K80">
            <v>115.3</v>
          </cell>
          <cell r="L80">
            <v>121.5</v>
          </cell>
          <cell r="M80">
            <v>123.1</v>
          </cell>
          <cell r="N80">
            <v>124.1</v>
          </cell>
          <cell r="O80">
            <v>119.9</v>
          </cell>
          <cell r="P80">
            <v>117.9</v>
          </cell>
          <cell r="Q80">
            <v>111.4</v>
          </cell>
          <cell r="R80">
            <v>114.7</v>
          </cell>
          <cell r="S80">
            <v>113.9</v>
          </cell>
          <cell r="T80">
            <v>113.7</v>
          </cell>
          <cell r="U80">
            <v>112.8</v>
          </cell>
          <cell r="V80">
            <v>113.7</v>
          </cell>
          <cell r="W80">
            <v>112.8</v>
          </cell>
        </row>
        <row r="81">
          <cell r="A81">
            <v>753</v>
          </cell>
          <cell r="B81" t="str">
            <v>教 育 関 係 費</v>
          </cell>
          <cell r="C81">
            <v>102.2</v>
          </cell>
          <cell r="D81">
            <v>0</v>
          </cell>
          <cell r="E81">
            <v>0.9</v>
          </cell>
          <cell r="F81">
            <v>0</v>
          </cell>
          <cell r="G81">
            <v>0.05</v>
          </cell>
          <cell r="H81">
            <v>536</v>
          </cell>
          <cell r="I81">
            <v>30</v>
          </cell>
          <cell r="J81">
            <v>102.2</v>
          </cell>
          <cell r="K81">
            <v>102.2</v>
          </cell>
          <cell r="L81">
            <v>102.2</v>
          </cell>
          <cell r="M81">
            <v>102.2</v>
          </cell>
          <cell r="N81">
            <v>102.2</v>
          </cell>
          <cell r="O81">
            <v>102.2</v>
          </cell>
          <cell r="P81">
            <v>102.2</v>
          </cell>
          <cell r="Q81">
            <v>102.2</v>
          </cell>
          <cell r="R81">
            <v>101.5</v>
          </cell>
          <cell r="S81">
            <v>101.5</v>
          </cell>
          <cell r="T81">
            <v>101.5</v>
          </cell>
          <cell r="U81">
            <v>101.3</v>
          </cell>
          <cell r="V81">
            <v>101.5</v>
          </cell>
          <cell r="W81">
            <v>101.3</v>
          </cell>
        </row>
        <row r="82">
          <cell r="A82">
            <v>754</v>
          </cell>
          <cell r="B82" t="str">
            <v>教養娯楽関係費</v>
          </cell>
          <cell r="C82">
            <v>95.7</v>
          </cell>
          <cell r="D82">
            <v>-0.8</v>
          </cell>
          <cell r="E82">
            <v>-0.9</v>
          </cell>
          <cell r="F82">
            <v>-7.0000000000000007E-2</v>
          </cell>
          <cell r="G82">
            <v>-0.09</v>
          </cell>
          <cell r="H82">
            <v>958</v>
          </cell>
          <cell r="I82">
            <v>84</v>
          </cell>
          <cell r="J82">
            <v>95.7</v>
          </cell>
          <cell r="K82">
            <v>96.5</v>
          </cell>
          <cell r="L82">
            <v>96.9</v>
          </cell>
          <cell r="M82">
            <v>99.1</v>
          </cell>
          <cell r="N82">
            <v>97.3</v>
          </cell>
          <cell r="O82">
            <v>96.1</v>
          </cell>
          <cell r="P82">
            <v>96.3</v>
          </cell>
          <cell r="Q82">
            <v>95.5</v>
          </cell>
          <cell r="R82">
            <v>95.9</v>
          </cell>
          <cell r="S82">
            <v>95.2</v>
          </cell>
          <cell r="T82">
            <v>96.4</v>
          </cell>
          <cell r="U82">
            <v>96</v>
          </cell>
          <cell r="V82">
            <v>96.4</v>
          </cell>
          <cell r="W82">
            <v>96</v>
          </cell>
        </row>
        <row r="83">
          <cell r="A83">
            <v>755</v>
          </cell>
          <cell r="B83" t="str">
            <v>情報通信関係費</v>
          </cell>
          <cell r="C83">
            <v>95.100000000000009</v>
          </cell>
          <cell r="D83">
            <v>0</v>
          </cell>
          <cell r="E83">
            <v>0.30000000000000004</v>
          </cell>
          <cell r="F83">
            <v>0</v>
          </cell>
          <cell r="G83">
            <v>0.02</v>
          </cell>
          <cell r="H83">
            <v>537</v>
          </cell>
          <cell r="I83">
            <v>6</v>
          </cell>
          <cell r="J83">
            <v>95.1</v>
          </cell>
          <cell r="K83">
            <v>95.1</v>
          </cell>
          <cell r="L83">
            <v>95.1</v>
          </cell>
          <cell r="M83">
            <v>95.1</v>
          </cell>
          <cell r="N83">
            <v>95.1</v>
          </cell>
          <cell r="O83">
            <v>95.1</v>
          </cell>
          <cell r="P83">
            <v>94.7</v>
          </cell>
          <cell r="Q83">
            <v>94.7</v>
          </cell>
          <cell r="R83">
            <v>94.7</v>
          </cell>
          <cell r="S83">
            <v>94.7</v>
          </cell>
          <cell r="T83">
            <v>94.7</v>
          </cell>
          <cell r="U83">
            <v>94.8</v>
          </cell>
          <cell r="V83">
            <v>94.7</v>
          </cell>
          <cell r="W83">
            <v>94.8</v>
          </cell>
        </row>
      </sheetData>
      <sheetData sheetId="4"/>
      <sheetData sheetId="5"/>
      <sheetData sheetId="6"/>
      <sheetData sheetId="7"/>
      <sheetData sheetId="8"/>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条件指定"/>
    </sheet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DE96D-6234-4E28-868F-0EA4A8138D44}">
  <sheetPr codeName="Sheet1">
    <tabColor rgb="FFFF0000"/>
  </sheetPr>
  <dimension ref="C3:C20"/>
  <sheetViews>
    <sheetView showGridLines="0" tabSelected="1" workbookViewId="0">
      <selection activeCell="A2" sqref="A2"/>
    </sheetView>
  </sheetViews>
  <sheetFormatPr defaultRowHeight="13.5"/>
  <cols>
    <col min="1" max="1" width="9" style="72"/>
    <col min="2" max="2" width="4.875" style="72" customWidth="1"/>
    <col min="3" max="4" width="141.375" style="72" customWidth="1"/>
    <col min="5" max="16384" width="9" style="72"/>
  </cols>
  <sheetData>
    <row r="3" spans="3:3" ht="14.25">
      <c r="C3" s="390" t="s">
        <v>385</v>
      </c>
    </row>
    <row r="4" spans="3:3" ht="14.25" thickBot="1"/>
    <row r="5" spans="3:3">
      <c r="C5" s="386" t="s">
        <v>383</v>
      </c>
    </row>
    <row r="6" spans="3:3">
      <c r="C6" s="387" t="s">
        <v>384</v>
      </c>
    </row>
    <row r="7" spans="3:3">
      <c r="C7" s="388"/>
    </row>
    <row r="8" spans="3:3">
      <c r="C8" s="388" t="s">
        <v>373</v>
      </c>
    </row>
    <row r="9" spans="3:3">
      <c r="C9" s="388" t="s">
        <v>374</v>
      </c>
    </row>
    <row r="10" spans="3:3">
      <c r="C10" s="388" t="s">
        <v>375</v>
      </c>
    </row>
    <row r="11" spans="3:3">
      <c r="C11" s="388" t="s">
        <v>376</v>
      </c>
    </row>
    <row r="12" spans="3:3">
      <c r="C12" s="388"/>
    </row>
    <row r="13" spans="3:3">
      <c r="C13" s="388" t="s">
        <v>377</v>
      </c>
    </row>
    <row r="14" spans="3:3">
      <c r="C14" s="388" t="s">
        <v>378</v>
      </c>
    </row>
    <row r="15" spans="3:3">
      <c r="C15" s="388" t="s">
        <v>444</v>
      </c>
    </row>
    <row r="16" spans="3:3">
      <c r="C16" s="388" t="s">
        <v>379</v>
      </c>
    </row>
    <row r="17" spans="3:3">
      <c r="C17" s="388" t="s">
        <v>380</v>
      </c>
    </row>
    <row r="18" spans="3:3">
      <c r="C18" s="388" t="s">
        <v>381</v>
      </c>
    </row>
    <row r="19" spans="3:3">
      <c r="C19" s="388" t="s">
        <v>382</v>
      </c>
    </row>
    <row r="20" spans="3:3" ht="14.25" thickBot="1">
      <c r="C20" s="389"/>
    </row>
  </sheetData>
  <phoneticPr fontId="1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B6430-BB55-43BB-92FC-4B1AF82C14C4}">
  <sheetPr codeName="Sheet11">
    <tabColor rgb="FFFFFF00"/>
  </sheetPr>
  <dimension ref="A1:D29"/>
  <sheetViews>
    <sheetView workbookViewId="0">
      <selection activeCell="D26" sqref="D26"/>
    </sheetView>
  </sheetViews>
  <sheetFormatPr defaultColWidth="9" defaultRowHeight="18.75"/>
  <cols>
    <col min="1" max="4" width="13.75" style="78" customWidth="1"/>
    <col min="5" max="16384" width="9" style="78"/>
  </cols>
  <sheetData>
    <row r="1" spans="1:4" ht="33">
      <c r="A1" s="77" t="s">
        <v>300</v>
      </c>
    </row>
    <row r="2" spans="1:4" ht="25.5" thickBot="1">
      <c r="A2" s="79"/>
      <c r="D2" s="80" t="s">
        <v>301</v>
      </c>
    </row>
    <row r="3" spans="1:4" ht="20.25" thickTop="1" thickBot="1">
      <c r="A3" s="81"/>
      <c r="B3" s="82" t="s">
        <v>302</v>
      </c>
      <c r="C3" s="82" t="s">
        <v>303</v>
      </c>
      <c r="D3" s="82" t="s">
        <v>304</v>
      </c>
    </row>
    <row r="4" spans="1:4" ht="20.25" thickTop="1" thickBot="1">
      <c r="A4" s="81"/>
      <c r="B4" s="82" t="s">
        <v>305</v>
      </c>
      <c r="C4" s="82" t="s">
        <v>306</v>
      </c>
      <c r="D4" s="82" t="s">
        <v>307</v>
      </c>
    </row>
    <row r="5" spans="1:4" ht="20.25" hidden="1" thickTop="1" thickBot="1">
      <c r="A5" s="83" t="s">
        <v>308</v>
      </c>
      <c r="B5" s="84">
        <v>329216</v>
      </c>
      <c r="C5" s="84">
        <v>460967</v>
      </c>
      <c r="D5" s="85">
        <f>B5/C5</f>
        <v>0.71418561415459236</v>
      </c>
    </row>
    <row r="6" spans="1:4" ht="20.25" hidden="1" thickTop="1" thickBot="1">
      <c r="A6" s="81" t="s">
        <v>309</v>
      </c>
      <c r="B6" s="86">
        <v>319159</v>
      </c>
      <c r="C6" s="86">
        <v>448136</v>
      </c>
      <c r="D6" s="87">
        <f t="shared" ref="D6:D24" si="0">B6/C6</f>
        <v>0.71219228091472231</v>
      </c>
    </row>
    <row r="7" spans="1:4" ht="20.25" hidden="1" thickTop="1" thickBot="1">
      <c r="A7" s="83" t="s">
        <v>310</v>
      </c>
      <c r="B7" s="84">
        <v>317178</v>
      </c>
      <c r="C7" s="84">
        <v>447722</v>
      </c>
      <c r="D7" s="85">
        <f t="shared" si="0"/>
        <v>0.70842621090766145</v>
      </c>
    </row>
    <row r="8" spans="1:4" ht="20.25" hidden="1" thickTop="1" thickBot="1">
      <c r="A8" s="81" t="s">
        <v>311</v>
      </c>
      <c r="B8" s="86">
        <v>307928</v>
      </c>
      <c r="C8" s="86">
        <v>434063</v>
      </c>
      <c r="D8" s="87">
        <f t="shared" si="0"/>
        <v>0.70940854207799331</v>
      </c>
    </row>
    <row r="9" spans="1:4" ht="20.25" hidden="1" thickTop="1" thickBot="1">
      <c r="A9" s="83" t="s">
        <v>312</v>
      </c>
      <c r="B9" s="84">
        <v>298655</v>
      </c>
      <c r="C9" s="84">
        <v>393015</v>
      </c>
      <c r="D9" s="85">
        <f t="shared" si="0"/>
        <v>0.75990738266987268</v>
      </c>
    </row>
    <row r="10" spans="1:4" ht="20.25" hidden="1" thickTop="1" thickBot="1">
      <c r="A10" s="81" t="s">
        <v>313</v>
      </c>
      <c r="B10" s="86">
        <v>302306</v>
      </c>
      <c r="C10" s="86">
        <v>406096</v>
      </c>
      <c r="D10" s="87">
        <f t="shared" si="0"/>
        <v>0.74442003861155981</v>
      </c>
    </row>
    <row r="11" spans="1:4" ht="20.25" hidden="1" thickTop="1" thickBot="1">
      <c r="A11" s="83" t="s">
        <v>314</v>
      </c>
      <c r="B11" s="84">
        <v>287905</v>
      </c>
      <c r="C11" s="84">
        <v>371479</v>
      </c>
      <c r="D11" s="85">
        <f t="shared" si="0"/>
        <v>0.77502362179288731</v>
      </c>
    </row>
    <row r="12" spans="1:4" ht="20.25" hidden="1" thickTop="1" thickBot="1">
      <c r="A12" s="81" t="s">
        <v>315</v>
      </c>
      <c r="B12" s="86">
        <v>284704</v>
      </c>
      <c r="C12" s="86">
        <v>378860</v>
      </c>
      <c r="D12" s="87">
        <f t="shared" si="0"/>
        <v>0.75147547906878531</v>
      </c>
    </row>
    <row r="13" spans="1:4" ht="20.25" hidden="1" thickTop="1" thickBot="1">
      <c r="A13" s="83" t="s">
        <v>316</v>
      </c>
      <c r="B13" s="84">
        <v>277349</v>
      </c>
      <c r="C13" s="84">
        <v>362790</v>
      </c>
      <c r="D13" s="85">
        <f t="shared" si="0"/>
        <v>0.76448909837647128</v>
      </c>
    </row>
    <row r="14" spans="1:4" ht="20.25" hidden="1" thickTop="1" thickBot="1">
      <c r="A14" s="81" t="s">
        <v>317</v>
      </c>
      <c r="B14" s="86">
        <v>288915</v>
      </c>
      <c r="C14" s="86">
        <v>398654</v>
      </c>
      <c r="D14" s="87">
        <f t="shared" si="0"/>
        <v>0.72472620367536766</v>
      </c>
    </row>
    <row r="15" spans="1:4" ht="20.25" hidden="1" thickTop="1" thickBot="1">
      <c r="A15" s="83" t="s">
        <v>318</v>
      </c>
      <c r="B15" s="84">
        <v>290969</v>
      </c>
      <c r="C15" s="84">
        <v>389713</v>
      </c>
      <c r="D15" s="85">
        <f t="shared" si="0"/>
        <v>0.7466237975125285</v>
      </c>
    </row>
    <row r="16" spans="1:4" ht="20.25" hidden="1" thickTop="1" thickBot="1">
      <c r="A16" s="81" t="s">
        <v>319</v>
      </c>
      <c r="B16" s="86">
        <v>301475</v>
      </c>
      <c r="C16" s="86">
        <v>393643</v>
      </c>
      <c r="D16" s="87">
        <f t="shared" si="0"/>
        <v>0.76585891277121654</v>
      </c>
    </row>
    <row r="17" spans="1:4" ht="20.25" hidden="1" thickTop="1" thickBot="1">
      <c r="A17" s="83" t="s">
        <v>320</v>
      </c>
      <c r="B17" s="84">
        <v>274329</v>
      </c>
      <c r="C17" s="84">
        <v>398141</v>
      </c>
      <c r="D17" s="85">
        <f t="shared" si="0"/>
        <v>0.68902474249072565</v>
      </c>
    </row>
    <row r="18" spans="1:4" ht="20.25" thickTop="1" thickBot="1">
      <c r="A18" s="81" t="s">
        <v>321</v>
      </c>
      <c r="B18" s="86">
        <v>225308</v>
      </c>
      <c r="C18" s="86">
        <v>312292</v>
      </c>
      <c r="D18" s="87">
        <f t="shared" si="0"/>
        <v>0.7214658076415662</v>
      </c>
    </row>
    <row r="19" spans="1:4" ht="20.25" thickTop="1" thickBot="1">
      <c r="A19" s="83" t="s">
        <v>322</v>
      </c>
      <c r="B19" s="88">
        <v>229948</v>
      </c>
      <c r="C19" s="88">
        <v>315368</v>
      </c>
      <c r="D19" s="89">
        <f t="shared" si="0"/>
        <v>0.72914182795971694</v>
      </c>
    </row>
    <row r="20" spans="1:4" ht="20.25" thickTop="1" thickBot="1">
      <c r="A20" s="81" t="s">
        <v>323</v>
      </c>
      <c r="B20" s="86">
        <v>237177</v>
      </c>
      <c r="C20" s="86">
        <v>319770</v>
      </c>
      <c r="D20" s="87">
        <f t="shared" si="0"/>
        <v>0.74171122994652405</v>
      </c>
    </row>
    <row r="21" spans="1:4" ht="20.25" thickTop="1" thickBot="1">
      <c r="A21" s="83" t="s">
        <v>324</v>
      </c>
      <c r="B21" s="88">
        <v>250774</v>
      </c>
      <c r="C21" s="88">
        <v>318177</v>
      </c>
      <c r="D21" s="89">
        <f t="shared" si="0"/>
        <v>0.78815879211885209</v>
      </c>
    </row>
    <row r="22" spans="1:4" ht="20.25" thickTop="1" thickBot="1">
      <c r="A22" s="81" t="s">
        <v>325</v>
      </c>
      <c r="B22" s="86">
        <v>226090</v>
      </c>
      <c r="C22" s="86">
        <v>340794</v>
      </c>
      <c r="D22" s="87">
        <f t="shared" si="0"/>
        <v>0.66342130436568714</v>
      </c>
    </row>
    <row r="23" spans="1:4" ht="20.25" thickTop="1" thickBot="1">
      <c r="A23" s="83" t="s">
        <v>326</v>
      </c>
      <c r="B23" s="88">
        <v>253374</v>
      </c>
      <c r="C23" s="88">
        <v>369786</v>
      </c>
      <c r="D23" s="89">
        <f t="shared" si="0"/>
        <v>0.6851908941928575</v>
      </c>
    </row>
    <row r="24" spans="1:4" ht="20.25" thickTop="1" thickBot="1">
      <c r="A24" s="81" t="s">
        <v>327</v>
      </c>
      <c r="B24" s="86">
        <v>249427</v>
      </c>
      <c r="C24" s="86">
        <v>374801</v>
      </c>
      <c r="D24" s="87">
        <f t="shared" si="0"/>
        <v>0.66549182099300697</v>
      </c>
    </row>
    <row r="25" spans="1:4" ht="20.25" thickTop="1" thickBot="1">
      <c r="A25" s="78" t="s">
        <v>328</v>
      </c>
      <c r="B25" s="88">
        <v>245554</v>
      </c>
      <c r="C25" s="88">
        <v>383506</v>
      </c>
      <c r="D25" s="89">
        <f>B25/C25</f>
        <v>0.64028724452811692</v>
      </c>
    </row>
    <row r="26" spans="1:4" ht="20.25" thickTop="1" thickBot="1">
      <c r="A26" s="78" t="s">
        <v>329</v>
      </c>
      <c r="B26" s="90">
        <f>SUM(B21:B25)</f>
        <v>1225219</v>
      </c>
      <c r="C26" s="90">
        <f>SUM(C21:C25)</f>
        <v>1787064</v>
      </c>
      <c r="D26" s="89">
        <f>B26/C26</f>
        <v>0.6856044327455536</v>
      </c>
    </row>
    <row r="27" spans="1:4" ht="19.5" thickTop="1">
      <c r="B27" s="90"/>
      <c r="C27" s="90"/>
      <c r="D27" s="91"/>
    </row>
    <row r="28" spans="1:4">
      <c r="A28" s="78" t="s">
        <v>330</v>
      </c>
    </row>
    <row r="29" spans="1:4">
      <c r="A29" s="78" t="s">
        <v>331</v>
      </c>
    </row>
  </sheetData>
  <phoneticPr fontId="11"/>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2">
    <pageSetUpPr autoPageBreaks="0" fitToPage="1"/>
  </sheetPr>
  <dimension ref="B1:D55"/>
  <sheetViews>
    <sheetView workbookViewId="0"/>
  </sheetViews>
  <sheetFormatPr defaultColWidth="9" defaultRowHeight="13.5"/>
  <cols>
    <col min="1" max="1" width="3.5" style="1" customWidth="1"/>
    <col min="2" max="2" width="46" style="1" customWidth="1"/>
    <col min="3" max="4" width="12.625" style="1" customWidth="1"/>
    <col min="5" max="5" width="2" style="1" customWidth="1"/>
    <col min="6" max="16384" width="9" style="1"/>
  </cols>
  <sheetData>
    <row r="1" spans="2:4" ht="7.5" customHeight="1"/>
    <row r="2" spans="2:4" ht="27" customHeight="1">
      <c r="B2" s="494" t="s">
        <v>81</v>
      </c>
      <c r="C2" s="494"/>
      <c r="D2" s="494"/>
    </row>
    <row r="3" spans="2:4" ht="15" customHeight="1">
      <c r="B3" s="495"/>
      <c r="C3" s="497" t="s">
        <v>9</v>
      </c>
      <c r="D3" s="2" t="s">
        <v>82</v>
      </c>
    </row>
    <row r="4" spans="2:4" ht="14.25">
      <c r="B4" s="496"/>
      <c r="C4" s="498"/>
      <c r="D4" s="2" t="s">
        <v>83</v>
      </c>
    </row>
    <row r="5" spans="2:4" ht="21" customHeight="1">
      <c r="B5" s="3" t="s">
        <v>1</v>
      </c>
      <c r="C5" s="4">
        <f t="shared" ref="C5:D5" si="0">SUM(C6:C15)</f>
        <v>0.99999999999999967</v>
      </c>
      <c r="D5" s="5">
        <f t="shared" si="0"/>
        <v>1</v>
      </c>
    </row>
    <row r="6" spans="2:4" ht="18.75" customHeight="1">
      <c r="B6" s="6" t="s">
        <v>84</v>
      </c>
      <c r="C6" s="7">
        <v>4.4387536065796998E-2</v>
      </c>
      <c r="D6" s="7">
        <v>0.117906787565494</v>
      </c>
    </row>
    <row r="7" spans="2:4" ht="18.75" customHeight="1">
      <c r="B7" s="8" t="s">
        <v>85</v>
      </c>
      <c r="C7" s="9">
        <v>0.13015805117391699</v>
      </c>
      <c r="D7" s="9">
        <v>0.21850950822223</v>
      </c>
    </row>
    <row r="8" spans="2:4" ht="18.75" customHeight="1">
      <c r="B8" s="8" t="s">
        <v>86</v>
      </c>
      <c r="C8" s="9">
        <v>2.6295947161145899E-2</v>
      </c>
      <c r="D8" s="9">
        <v>3.3175277783684003E-2</v>
      </c>
    </row>
    <row r="9" spans="2:4" ht="18.75" customHeight="1">
      <c r="B9" s="8" t="s">
        <v>87</v>
      </c>
      <c r="C9" s="9">
        <v>0.41810506883707399</v>
      </c>
      <c r="D9" s="9">
        <v>0.53364267789200504</v>
      </c>
    </row>
    <row r="10" spans="2:4" ht="18.75" customHeight="1">
      <c r="B10" s="8" t="s">
        <v>88</v>
      </c>
      <c r="C10" s="9">
        <v>0.13040490760508999</v>
      </c>
      <c r="D10" s="9">
        <v>3.92108321363E-2</v>
      </c>
    </row>
    <row r="11" spans="2:4" ht="18.75" customHeight="1">
      <c r="B11" s="8" t="s">
        <v>89</v>
      </c>
      <c r="C11" s="9">
        <v>5.2421870404715298E-2</v>
      </c>
      <c r="D11" s="9">
        <v>2.1828941277279301E-2</v>
      </c>
    </row>
    <row r="12" spans="2:4" ht="18.75" customHeight="1">
      <c r="B12" s="8" t="s">
        <v>90</v>
      </c>
      <c r="C12" s="9">
        <v>0.107151326403642</v>
      </c>
      <c r="D12" s="9">
        <v>1.9311662810926701E-2</v>
      </c>
    </row>
    <row r="13" spans="2:4" ht="18.75" customHeight="1">
      <c r="B13" s="8" t="s">
        <v>91</v>
      </c>
      <c r="C13" s="9">
        <v>4.48265900763921E-2</v>
      </c>
      <c r="D13" s="9">
        <v>8.0790039803884002E-3</v>
      </c>
    </row>
    <row r="14" spans="2:4" ht="18.75" customHeight="1">
      <c r="B14" s="8" t="s">
        <v>92</v>
      </c>
      <c r="C14" s="9">
        <v>3.3687426210550098E-2</v>
      </c>
      <c r="D14" s="9">
        <v>6.0714154250918204E-3</v>
      </c>
    </row>
    <row r="15" spans="2:4" ht="18.75" customHeight="1">
      <c r="B15" s="6" t="s">
        <v>5</v>
      </c>
      <c r="C15" s="7">
        <v>1.25612760616765E-2</v>
      </c>
      <c r="D15" s="7">
        <v>2.2638929066007099E-3</v>
      </c>
    </row>
    <row r="16" spans="2:4" ht="21" customHeight="1">
      <c r="B16" s="3" t="s">
        <v>0</v>
      </c>
      <c r="C16" s="4">
        <v>1</v>
      </c>
      <c r="D16" s="5">
        <v>1</v>
      </c>
    </row>
    <row r="17" spans="2:4" ht="21" customHeight="1">
      <c r="B17" s="3" t="s">
        <v>3</v>
      </c>
      <c r="C17" s="4">
        <v>1</v>
      </c>
      <c r="D17" s="5">
        <v>1</v>
      </c>
    </row>
    <row r="18" spans="2:4" ht="21" customHeight="1">
      <c r="B18" s="3" t="s">
        <v>2</v>
      </c>
      <c r="C18" s="4">
        <f t="shared" ref="C18:D18" si="1">SUM(C19:C33)</f>
        <v>0.99999999999999989</v>
      </c>
      <c r="D18" s="5">
        <f t="shared" si="1"/>
        <v>1.0000000000000004</v>
      </c>
    </row>
    <row r="19" spans="2:4" ht="18.75" customHeight="1">
      <c r="B19" s="10" t="s">
        <v>93</v>
      </c>
      <c r="C19" s="11">
        <v>6.0533270753832497E-2</v>
      </c>
      <c r="D19" s="493">
        <v>7.3568003880058394E-2</v>
      </c>
    </row>
    <row r="20" spans="2:4" ht="18.75" customHeight="1">
      <c r="B20" s="6" t="s">
        <v>94</v>
      </c>
      <c r="C20" s="7">
        <v>3.0062510696057702E-2</v>
      </c>
      <c r="D20" s="499"/>
    </row>
    <row r="21" spans="2:4" ht="18.75" customHeight="1">
      <c r="B21" s="8" t="s">
        <v>95</v>
      </c>
      <c r="C21" s="9">
        <v>0.191123367325298</v>
      </c>
      <c r="D21" s="492">
        <v>0.26833613737640299</v>
      </c>
    </row>
    <row r="22" spans="2:4" ht="18.75" customHeight="1">
      <c r="B22" s="8" t="s">
        <v>96</v>
      </c>
      <c r="C22" s="9">
        <v>0.349616200094711</v>
      </c>
      <c r="D22" s="493"/>
    </row>
    <row r="23" spans="2:4" ht="18.75" customHeight="1">
      <c r="B23" s="8" t="s">
        <v>97</v>
      </c>
      <c r="C23" s="9">
        <v>4.6480999343768304E-3</v>
      </c>
      <c r="D23" s="499"/>
    </row>
    <row r="24" spans="2:4" ht="18.75" customHeight="1">
      <c r="B24" s="8" t="s">
        <v>98</v>
      </c>
      <c r="C24" s="9">
        <v>6.7910403337502395E-2</v>
      </c>
      <c r="D24" s="9">
        <v>6.9363163373965198E-2</v>
      </c>
    </row>
    <row r="25" spans="2:4" ht="18.75" customHeight="1">
      <c r="B25" s="8" t="s">
        <v>99</v>
      </c>
      <c r="C25" s="9">
        <v>8.2261397619914398E-2</v>
      </c>
      <c r="D25" s="9">
        <v>8.4021158497962295E-2</v>
      </c>
    </row>
    <row r="26" spans="2:4" ht="18.75" customHeight="1">
      <c r="B26" s="8" t="s">
        <v>100</v>
      </c>
      <c r="C26" s="9">
        <v>5.7946188885434999E-2</v>
      </c>
      <c r="D26" s="9">
        <v>1.5374615492113001E-2</v>
      </c>
    </row>
    <row r="27" spans="2:4" ht="18.75" customHeight="1">
      <c r="B27" s="8" t="s">
        <v>101</v>
      </c>
      <c r="C27" s="9">
        <v>4.8819028987901504E-3</v>
      </c>
      <c r="D27" s="9">
        <v>5.3418044147337798E-3</v>
      </c>
    </row>
    <row r="28" spans="2:4" ht="18.75" customHeight="1">
      <c r="B28" s="8" t="s">
        <v>102</v>
      </c>
      <c r="C28" s="9">
        <v>3.8551769375614699E-2</v>
      </c>
      <c r="D28" s="9">
        <v>0.19309272904672101</v>
      </c>
    </row>
    <row r="29" spans="2:4" ht="18.75" customHeight="1">
      <c r="B29" s="8" t="s">
        <v>103</v>
      </c>
      <c r="C29" s="9">
        <v>4.0086153040116796E-3</v>
      </c>
      <c r="D29" s="9">
        <v>0.17641478264143501</v>
      </c>
    </row>
    <row r="30" spans="2:4" ht="18.75" customHeight="1">
      <c r="B30" s="8" t="s">
        <v>104</v>
      </c>
      <c r="C30" s="9">
        <v>4.1603803887214604E-3</v>
      </c>
      <c r="D30" s="9">
        <v>5.4393349255243202E-2</v>
      </c>
    </row>
    <row r="31" spans="2:4" ht="18.75" customHeight="1">
      <c r="B31" s="8" t="s">
        <v>105</v>
      </c>
      <c r="C31" s="9">
        <v>1.9125125283939001E-2</v>
      </c>
      <c r="D31" s="9">
        <v>3.5237001205231898E-2</v>
      </c>
    </row>
    <row r="32" spans="2:4" ht="18.75" customHeight="1">
      <c r="B32" s="8" t="s">
        <v>106</v>
      </c>
      <c r="C32" s="9">
        <v>6.2453593356846103E-2</v>
      </c>
      <c r="D32" s="492">
        <v>2.48572548161335E-2</v>
      </c>
    </row>
    <row r="33" spans="2:4" ht="18.75" customHeight="1">
      <c r="B33" s="6" t="s">
        <v>107</v>
      </c>
      <c r="C33" s="7">
        <v>2.2717174744949001E-2</v>
      </c>
      <c r="D33" s="493"/>
    </row>
    <row r="34" spans="2:4" ht="21" customHeight="1">
      <c r="B34" s="3" t="s">
        <v>4</v>
      </c>
      <c r="C34" s="4">
        <f t="shared" ref="C34:D34" si="2">SUM(C35:C48)</f>
        <v>1.0000000000000004</v>
      </c>
      <c r="D34" s="5">
        <f t="shared" si="2"/>
        <v>1.0000000000000007</v>
      </c>
    </row>
    <row r="35" spans="2:4" ht="18.75" customHeight="1">
      <c r="B35" s="10" t="s">
        <v>108</v>
      </c>
      <c r="C35" s="11">
        <v>6.9611191475175402E-2</v>
      </c>
      <c r="D35" s="11">
        <v>3.4457694208948501E-2</v>
      </c>
    </row>
    <row r="36" spans="2:4" ht="18.75" customHeight="1">
      <c r="B36" s="6" t="s">
        <v>109</v>
      </c>
      <c r="C36" s="7">
        <v>2.6618982101650999E-2</v>
      </c>
      <c r="D36" s="7">
        <v>1.3176455193117401E-2</v>
      </c>
    </row>
    <row r="37" spans="2:4" ht="18.75" customHeight="1">
      <c r="B37" s="8" t="s">
        <v>110</v>
      </c>
      <c r="C37" s="9">
        <v>5.4386442393082303E-2</v>
      </c>
      <c r="D37" s="9">
        <v>0.10293727919736401</v>
      </c>
    </row>
    <row r="38" spans="2:4" ht="18.75" customHeight="1">
      <c r="B38" s="8" t="s">
        <v>111</v>
      </c>
      <c r="C38" s="9">
        <v>0.12558655772250199</v>
      </c>
      <c r="D38" s="9">
        <v>0.247822724310959</v>
      </c>
    </row>
    <row r="39" spans="2:4" ht="18.75" customHeight="1">
      <c r="B39" s="8" t="s">
        <v>112</v>
      </c>
      <c r="C39" s="9">
        <v>0.15048109116532701</v>
      </c>
      <c r="D39" s="9">
        <v>9.2180566160711304E-3</v>
      </c>
    </row>
    <row r="40" spans="2:4" ht="18.75" customHeight="1">
      <c r="B40" s="8" t="s">
        <v>113</v>
      </c>
      <c r="C40" s="9">
        <v>9.4553725773896397E-3</v>
      </c>
      <c r="D40" s="9">
        <v>4.6804304020504998E-3</v>
      </c>
    </row>
    <row r="41" spans="2:4" ht="18.75" customHeight="1">
      <c r="B41" s="8" t="s">
        <v>114</v>
      </c>
      <c r="C41" s="9">
        <v>8.7324940162117094E-3</v>
      </c>
      <c r="D41" s="9">
        <v>4.3226039105996698E-3</v>
      </c>
    </row>
    <row r="42" spans="2:4" ht="18.75" customHeight="1">
      <c r="B42" s="8" t="s">
        <v>115</v>
      </c>
      <c r="C42" s="9">
        <v>7.4445108513775697E-3</v>
      </c>
      <c r="D42" s="9">
        <v>3.6850493866844298E-3</v>
      </c>
    </row>
    <row r="43" spans="2:4" ht="18.75" customHeight="1">
      <c r="B43" s="8" t="s">
        <v>116</v>
      </c>
      <c r="C43" s="9">
        <v>8.4312110321409894E-2</v>
      </c>
      <c r="D43" s="9">
        <v>4.17346816510435E-2</v>
      </c>
    </row>
    <row r="44" spans="2:4" ht="18.75" customHeight="1">
      <c r="B44" s="8" t="s">
        <v>117</v>
      </c>
      <c r="C44" s="9">
        <v>0.31692983023140098</v>
      </c>
      <c r="D44" s="9">
        <v>0.308373101897917</v>
      </c>
    </row>
    <row r="45" spans="2:4" ht="18.75" customHeight="1">
      <c r="B45" s="8" t="s">
        <v>118</v>
      </c>
      <c r="C45" s="9">
        <v>3.40256813335418E-2</v>
      </c>
      <c r="D45" s="9">
        <v>1.6842787744272801E-2</v>
      </c>
    </row>
    <row r="46" spans="2:4" ht="18.75" customHeight="1">
      <c r="B46" s="8" t="s">
        <v>119</v>
      </c>
      <c r="C46" s="9">
        <v>3.09231384503891E-2</v>
      </c>
      <c r="D46" s="9">
        <v>0.17241011900049899</v>
      </c>
    </row>
    <row r="47" spans="2:4" ht="18.75" customHeight="1">
      <c r="B47" s="8" t="s">
        <v>120</v>
      </c>
      <c r="C47" s="9">
        <v>3.4984902417364502E-2</v>
      </c>
      <c r="D47" s="9">
        <v>1.7317604308746098E-2</v>
      </c>
    </row>
    <row r="48" spans="2:4" ht="18.75" customHeight="1">
      <c r="B48" s="6" t="s">
        <v>121</v>
      </c>
      <c r="C48" s="7">
        <v>4.6507694943177497E-2</v>
      </c>
      <c r="D48" s="7">
        <v>2.30214121717277E-2</v>
      </c>
    </row>
    <row r="49" spans="2:4" ht="21" customHeight="1">
      <c r="B49" s="3" t="s">
        <v>5</v>
      </c>
      <c r="C49" s="4">
        <f t="shared" ref="C49" si="3">C50+C51</f>
        <v>1</v>
      </c>
      <c r="D49" s="5">
        <v>1</v>
      </c>
    </row>
    <row r="50" spans="2:4" ht="18.75" customHeight="1">
      <c r="B50" s="10" t="s">
        <v>122</v>
      </c>
      <c r="C50" s="11">
        <v>0.36482102224969898</v>
      </c>
      <c r="D50" s="12" t="s">
        <v>123</v>
      </c>
    </row>
    <row r="51" spans="2:4" ht="18.75" customHeight="1">
      <c r="B51" s="13" t="s">
        <v>5</v>
      </c>
      <c r="C51" s="14">
        <v>0.63517897775030097</v>
      </c>
      <c r="D51" s="15" t="s">
        <v>123</v>
      </c>
    </row>
    <row r="53" spans="2:4" ht="18" customHeight="1">
      <c r="B53" s="16"/>
    </row>
    <row r="54" spans="2:4" ht="18" customHeight="1"/>
    <row r="55" spans="2:4" ht="18" customHeight="1"/>
  </sheetData>
  <mergeCells count="6">
    <mergeCell ref="D32:D33"/>
    <mergeCell ref="B2:D2"/>
    <mergeCell ref="B3:B4"/>
    <mergeCell ref="C3:C4"/>
    <mergeCell ref="D19:D20"/>
    <mergeCell ref="D21:D23"/>
  </mergeCells>
  <phoneticPr fontId="11"/>
  <pageMargins left="0.70866141732283505" right="0.70866141732283505" top="0.196850393700787" bottom="0.196850393700787" header="0.31496062992126" footer="0.31496062992126"/>
  <pageSetup paperSize="9" scale="8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275388-8A25-48B4-96F1-E1C9EA3BC538}">
  <sheetPr codeName="Sheet2"/>
  <dimension ref="C3:U27"/>
  <sheetViews>
    <sheetView showGridLines="0" workbookViewId="0">
      <selection activeCell="A3" sqref="A3"/>
    </sheetView>
  </sheetViews>
  <sheetFormatPr defaultRowHeight="13.5"/>
  <cols>
    <col min="1" max="1" width="9" style="72"/>
    <col min="2" max="2" width="2.25" style="72" customWidth="1"/>
    <col min="3" max="3" width="5.875" style="72" customWidth="1"/>
    <col min="4" max="4" width="14.125" style="72" customWidth="1"/>
    <col min="5" max="5" width="12.25" style="72" customWidth="1"/>
    <col min="6" max="6" width="5.125" style="72" customWidth="1"/>
    <col min="7" max="7" width="6.625" style="72" customWidth="1"/>
    <col min="8" max="8" width="6.125" style="72" customWidth="1"/>
    <col min="9" max="9" width="6.25" style="72" customWidth="1"/>
    <col min="10" max="10" width="8.875" style="72" customWidth="1"/>
    <col min="11" max="11" width="7.375" style="72" customWidth="1"/>
    <col min="12" max="12" width="4.375" style="72" customWidth="1"/>
    <col min="13" max="13" width="4.625" style="72" customWidth="1"/>
    <col min="14" max="14" width="12" style="72" customWidth="1"/>
    <col min="15" max="20" width="9" style="72"/>
    <col min="21" max="21" width="13.625" style="72" bestFit="1" customWidth="1"/>
    <col min="22" max="16384" width="9" style="72"/>
  </cols>
  <sheetData>
    <row r="3" spans="3:21" ht="21">
      <c r="C3" s="274" t="s">
        <v>332</v>
      </c>
      <c r="D3" s="106"/>
    </row>
    <row r="4" spans="3:21" ht="21.75" thickBot="1">
      <c r="C4" s="274"/>
      <c r="D4" s="106"/>
      <c r="U4" s="439">
        <f ca="1">TODAY()</f>
        <v>46188</v>
      </c>
    </row>
    <row r="5" spans="3:21" ht="14.25" thickBot="1">
      <c r="C5" s="275"/>
      <c r="D5" s="72" t="s">
        <v>345</v>
      </c>
    </row>
    <row r="7" spans="3:21" ht="14.25" thickBot="1">
      <c r="C7" s="292" t="s">
        <v>388</v>
      </c>
      <c r="D7" s="289"/>
      <c r="E7" s="293" t="s">
        <v>291</v>
      </c>
    </row>
    <row r="8" spans="3:21">
      <c r="C8" s="294" t="s">
        <v>366</v>
      </c>
      <c r="D8" s="295"/>
      <c r="E8" s="428"/>
    </row>
    <row r="9" spans="3:21">
      <c r="C9" s="296" t="s">
        <v>296</v>
      </c>
      <c r="D9" s="297"/>
      <c r="E9" s="298"/>
    </row>
    <row r="10" spans="3:21">
      <c r="C10" s="299" t="s">
        <v>294</v>
      </c>
      <c r="D10" s="33"/>
      <c r="E10" s="300"/>
    </row>
    <row r="11" spans="3:21">
      <c r="C11" s="299" t="s">
        <v>295</v>
      </c>
      <c r="D11" s="33"/>
      <c r="E11" s="300"/>
    </row>
    <row r="12" spans="3:21" ht="14.25" thickBot="1">
      <c r="C12" s="301" t="s">
        <v>297</v>
      </c>
      <c r="D12" s="302"/>
      <c r="E12" s="303"/>
    </row>
    <row r="13" spans="3:21" ht="15" thickTop="1" thickBot="1">
      <c r="C13" s="304" t="s">
        <v>139</v>
      </c>
      <c r="D13" s="305"/>
      <c r="E13" s="306">
        <f>SUM(E8:E12)</f>
        <v>0</v>
      </c>
    </row>
    <row r="15" spans="3:21" ht="14.25" thickBot="1">
      <c r="C15" s="289" t="s">
        <v>367</v>
      </c>
      <c r="E15" s="293" t="s">
        <v>286</v>
      </c>
    </row>
    <row r="16" spans="3:21" ht="16.5" customHeight="1" thickBot="1">
      <c r="C16" s="290"/>
      <c r="D16" s="291"/>
      <c r="E16" s="429"/>
    </row>
    <row r="17" spans="3:5" ht="16.5" customHeight="1" thickBot="1"/>
    <row r="18" spans="3:5" ht="22.5" customHeight="1" thickBot="1">
      <c r="C18" s="441" t="s">
        <v>365</v>
      </c>
      <c r="D18" s="442"/>
      <c r="E18" s="443"/>
    </row>
    <row r="19" spans="3:5">
      <c r="C19" s="440"/>
      <c r="D19" s="440"/>
      <c r="E19" s="440"/>
    </row>
    <row r="20" spans="3:5">
      <c r="C20" s="18"/>
    </row>
    <row r="21" spans="3:5">
      <c r="C21" s="18"/>
    </row>
    <row r="22" spans="3:5">
      <c r="C22" s="18"/>
    </row>
    <row r="23" spans="3:5">
      <c r="C23" s="18"/>
    </row>
    <row r="24" spans="3:5">
      <c r="C24" s="18"/>
    </row>
    <row r="27" spans="3:5" ht="18.75" customHeight="1"/>
  </sheetData>
  <mergeCells count="2">
    <mergeCell ref="C19:E19"/>
    <mergeCell ref="C18:E18"/>
  </mergeCells>
  <phoneticPr fontId="11"/>
  <hyperlinks>
    <hyperlink ref="C18:E18" location="結果シート!A1" display="入力完了" xr:uid="{6665EC87-3337-49F3-8AE2-D8FAE197FAF9}"/>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5ADCA8-491D-4291-B3CF-B1C4B58E538B}">
  <sheetPr codeName="Sheet3">
    <pageSetUpPr fitToPage="1"/>
  </sheetPr>
  <dimension ref="A4:N46"/>
  <sheetViews>
    <sheetView showGridLines="0" zoomScale="85" zoomScaleNormal="85" workbookViewId="0">
      <selection activeCell="C34" sqref="C34"/>
    </sheetView>
  </sheetViews>
  <sheetFormatPr defaultRowHeight="13.5"/>
  <cols>
    <col min="1" max="1" width="41.5" style="18" customWidth="1"/>
    <col min="2" max="2" width="4.25" style="285" customWidth="1"/>
    <col min="3" max="3" width="25.25" style="18" customWidth="1"/>
    <col min="4" max="4" width="15.875" style="18" customWidth="1"/>
    <col min="5" max="5" width="4" style="18" customWidth="1"/>
    <col min="6" max="6" width="16.125" style="18" customWidth="1"/>
    <col min="7" max="7" width="18.375" style="18" customWidth="1"/>
    <col min="8" max="8" width="7.375" style="18" customWidth="1"/>
    <col min="9" max="9" width="10.5" style="18" customWidth="1"/>
    <col min="10" max="10" width="3.25" style="18" customWidth="1"/>
    <col min="11" max="11" width="15.875" style="18" customWidth="1"/>
    <col min="12" max="12" width="13.125" style="18" customWidth="1"/>
    <col min="13" max="13" width="9.25" style="18" bestFit="1" customWidth="1"/>
    <col min="14" max="14" width="16.5" style="18" customWidth="1"/>
    <col min="15" max="16" width="9" style="18"/>
    <col min="17" max="17" width="12.375" style="18" bestFit="1" customWidth="1"/>
    <col min="18" max="20" width="14.625" style="18" bestFit="1" customWidth="1"/>
    <col min="21" max="21" width="15.125" style="18" bestFit="1" customWidth="1"/>
    <col min="22" max="16384" width="9" style="18"/>
  </cols>
  <sheetData>
    <row r="4" spans="3:14">
      <c r="N4" s="427">
        <f ca="1">TODAY()</f>
        <v>46188</v>
      </c>
    </row>
    <row r="7" spans="3:14" ht="24.75">
      <c r="C7" s="444" t="s">
        <v>393</v>
      </c>
      <c r="D7" s="444"/>
      <c r="E7" s="444"/>
      <c r="F7" s="444"/>
      <c r="G7" s="444"/>
      <c r="I7" s="393" t="s">
        <v>443</v>
      </c>
      <c r="N7" s="18" t="s">
        <v>299</v>
      </c>
    </row>
    <row r="8" spans="3:14" ht="15" customHeight="1">
      <c r="K8" s="425"/>
      <c r="L8" s="423" t="s">
        <v>399</v>
      </c>
      <c r="M8" s="32"/>
      <c r="N8" s="34"/>
    </row>
    <row r="9" spans="3:14" ht="14.25" thickBot="1">
      <c r="K9" s="426"/>
      <c r="L9" s="424"/>
      <c r="M9" s="445" t="s">
        <v>400</v>
      </c>
      <c r="N9" s="446"/>
    </row>
    <row r="10" spans="3:14" ht="14.25" thickBot="1">
      <c r="C10" s="408" t="s">
        <v>416</v>
      </c>
      <c r="D10" s="409">
        <f>入力シート!E13</f>
        <v>0</v>
      </c>
      <c r="E10" s="410"/>
      <c r="K10" s="36"/>
      <c r="L10" s="422"/>
      <c r="M10" s="36"/>
      <c r="N10" s="40" t="s">
        <v>398</v>
      </c>
    </row>
    <row r="11" spans="3:14">
      <c r="K11" s="430" t="s">
        <v>264</v>
      </c>
      <c r="L11" s="431">
        <f>結果シート!F18</f>
        <v>0</v>
      </c>
      <c r="M11" s="431">
        <f>結果シート!G18</f>
        <v>0</v>
      </c>
      <c r="N11" s="431">
        <f>結果シート!I18</f>
        <v>0</v>
      </c>
    </row>
    <row r="12" spans="3:14">
      <c r="C12" s="391" t="s">
        <v>417</v>
      </c>
      <c r="K12" s="366" t="s">
        <v>349</v>
      </c>
      <c r="L12" s="436">
        <f>結果シート!F19</f>
        <v>0</v>
      </c>
      <c r="M12" s="436">
        <f>結果シート!G19</f>
        <v>0</v>
      </c>
      <c r="N12" s="436">
        <f>結果シート!I19</f>
        <v>0</v>
      </c>
    </row>
    <row r="13" spans="3:14">
      <c r="K13" s="399" t="s">
        <v>350</v>
      </c>
      <c r="L13" s="419">
        <f>結果シート!F20</f>
        <v>0</v>
      </c>
      <c r="M13" s="419">
        <f>結果シート!G20</f>
        <v>0</v>
      </c>
      <c r="N13" s="419">
        <f>結果シート!I20</f>
        <v>0</v>
      </c>
    </row>
    <row r="14" spans="3:14">
      <c r="C14" s="400" t="s">
        <v>401</v>
      </c>
      <c r="D14" s="438">
        <f>①事前データ!U31/1000000</f>
        <v>0</v>
      </c>
      <c r="K14" s="40" t="s">
        <v>6</v>
      </c>
      <c r="L14" s="396">
        <f>結果シート!F21</f>
        <v>0</v>
      </c>
      <c r="M14" s="396">
        <f>結果シート!G21</f>
        <v>0</v>
      </c>
      <c r="N14" s="396">
        <f>結果シート!I21</f>
        <v>0</v>
      </c>
    </row>
    <row r="16" spans="3:14">
      <c r="C16" s="391" t="s">
        <v>442</v>
      </c>
    </row>
    <row r="17" spans="1:8">
      <c r="E17" s="393"/>
      <c r="F17" s="391" t="s">
        <v>403</v>
      </c>
      <c r="G17" s="432" t="s">
        <v>404</v>
      </c>
      <c r="H17" s="433">
        <f>④算出シート!E5/1000000</f>
        <v>0</v>
      </c>
    </row>
    <row r="18" spans="1:8">
      <c r="C18" s="432" t="s">
        <v>390</v>
      </c>
      <c r="D18" s="433">
        <f>④算出シート!F56/1000000</f>
        <v>0</v>
      </c>
      <c r="G18" s="432"/>
      <c r="H18" s="432"/>
    </row>
    <row r="19" spans="1:8">
      <c r="E19" s="393"/>
      <c r="F19" s="391" t="s">
        <v>402</v>
      </c>
      <c r="G19" s="432" t="s">
        <v>405</v>
      </c>
      <c r="H19" s="433">
        <f>④算出シート!F5/1000000</f>
        <v>0</v>
      </c>
    </row>
    <row r="20" spans="1:8">
      <c r="C20" s="391" t="s">
        <v>440</v>
      </c>
      <c r="E20" s="393"/>
      <c r="F20" s="285"/>
      <c r="H20" s="31"/>
    </row>
    <row r="21" spans="1:8">
      <c r="E21" s="393"/>
      <c r="F21" s="285"/>
      <c r="H21" s="31"/>
    </row>
    <row r="22" spans="1:8">
      <c r="C22" s="402" t="s">
        <v>419</v>
      </c>
      <c r="D22" s="403">
        <f>④算出シート!G56/1000000</f>
        <v>0</v>
      </c>
      <c r="E22" s="393"/>
      <c r="F22" s="285"/>
      <c r="H22" s="31"/>
    </row>
    <row r="23" spans="1:8">
      <c r="D23" s="31"/>
      <c r="E23" s="393"/>
      <c r="F23" s="285"/>
      <c r="H23" s="31"/>
    </row>
    <row r="24" spans="1:8">
      <c r="C24" s="421" t="s">
        <v>441</v>
      </c>
      <c r="E24" s="393"/>
      <c r="F24" s="285"/>
      <c r="H24" s="31"/>
    </row>
    <row r="25" spans="1:8">
      <c r="A25" s="17"/>
      <c r="E25" s="393"/>
      <c r="F25" s="391" t="s">
        <v>403</v>
      </c>
      <c r="G25" s="55" t="s">
        <v>406</v>
      </c>
      <c r="H25" s="435">
        <f>④算出シート!AO56/1000000</f>
        <v>0</v>
      </c>
    </row>
    <row r="26" spans="1:8">
      <c r="C26" s="437" t="s">
        <v>391</v>
      </c>
      <c r="D26" s="434">
        <f>④算出シート!D6/1000000</f>
        <v>0</v>
      </c>
      <c r="G26" s="55"/>
      <c r="H26" s="55"/>
    </row>
    <row r="27" spans="1:8">
      <c r="C27" s="397"/>
      <c r="D27" s="398"/>
      <c r="E27" s="393"/>
      <c r="F27" s="391" t="s">
        <v>402</v>
      </c>
      <c r="G27" s="55" t="s">
        <v>407</v>
      </c>
      <c r="H27" s="435">
        <f>④算出シート!AP56/1000000</f>
        <v>0</v>
      </c>
    </row>
    <row r="28" spans="1:8">
      <c r="C28" s="397"/>
      <c r="D28" s="398"/>
    </row>
    <row r="29" spans="1:8">
      <c r="B29" s="18"/>
      <c r="C29" s="401" t="s">
        <v>394</v>
      </c>
      <c r="D29" s="398"/>
    </row>
    <row r="30" spans="1:8">
      <c r="C30" s="404" t="s">
        <v>408</v>
      </c>
      <c r="D30" s="405">
        <f>D31+D32</f>
        <v>0</v>
      </c>
    </row>
    <row r="31" spans="1:8">
      <c r="C31" s="404" t="s">
        <v>409</v>
      </c>
      <c r="D31" s="405">
        <f>H19</f>
        <v>0</v>
      </c>
    </row>
    <row r="32" spans="1:8">
      <c r="C32" s="404" t="s">
        <v>410</v>
      </c>
      <c r="D32" s="405">
        <f>H27</f>
        <v>0</v>
      </c>
    </row>
    <row r="33" spans="3:8">
      <c r="C33" s="397"/>
      <c r="D33" s="398"/>
    </row>
    <row r="34" spans="3:8">
      <c r="C34" s="391" t="s">
        <v>395</v>
      </c>
      <c r="D34" s="407">
        <f>④算出シート!T56</f>
        <v>0.64028724452811703</v>
      </c>
    </row>
    <row r="35" spans="3:8">
      <c r="C35" s="397"/>
      <c r="D35" s="398"/>
    </row>
    <row r="36" spans="3:8">
      <c r="C36" s="406" t="s">
        <v>396</v>
      </c>
      <c r="D36" s="403">
        <f>④算出シート!V56/1000000</f>
        <v>0</v>
      </c>
    </row>
    <row r="38" spans="3:8">
      <c r="C38" s="40" t="s">
        <v>413</v>
      </c>
    </row>
    <row r="39" spans="3:8">
      <c r="C39" s="40" t="s">
        <v>389</v>
      </c>
    </row>
    <row r="41" spans="3:8">
      <c r="C41" s="402" t="s">
        <v>414</v>
      </c>
      <c r="D41" s="403">
        <f>④算出シート!X56/1000000</f>
        <v>0</v>
      </c>
    </row>
    <row r="43" spans="3:8">
      <c r="C43" s="391" t="s">
        <v>392</v>
      </c>
    </row>
    <row r="44" spans="3:8">
      <c r="E44" s="393"/>
      <c r="F44" s="391" t="s">
        <v>403</v>
      </c>
      <c r="G44" s="394" t="s">
        <v>411</v>
      </c>
      <c r="H44" s="395">
        <f>④算出シート!Z56/1000000</f>
        <v>0</v>
      </c>
    </row>
    <row r="45" spans="3:8">
      <c r="C45" s="394" t="s">
        <v>397</v>
      </c>
      <c r="D45" s="395">
        <f>④算出シート!Y56/1000000</f>
        <v>0</v>
      </c>
      <c r="G45" s="394"/>
      <c r="H45" s="394"/>
    </row>
    <row r="46" spans="3:8">
      <c r="E46" s="393"/>
      <c r="F46" s="391" t="s">
        <v>402</v>
      </c>
      <c r="G46" s="394" t="s">
        <v>412</v>
      </c>
      <c r="H46" s="395">
        <f>④算出シート!AA56/1000000</f>
        <v>0</v>
      </c>
    </row>
  </sheetData>
  <sheetProtection algorithmName="SHA-512" hashValue="mf9WZyT6b5woFbZt47COek4XbgtN42PpZM8e4FEBcY6kcC8n0PZvgjLoFe63De367mBpKdZLmNXbEh8d7YpwNg==" saltValue="COFujoY/vNBZHakgSoWMlA==" spinCount="100000" sheet="1" objects="1" scenarios="1"/>
  <mergeCells count="2">
    <mergeCell ref="C7:G7"/>
    <mergeCell ref="M9:N9"/>
  </mergeCells>
  <phoneticPr fontId="11"/>
  <pageMargins left="0.7" right="0.7" top="0.75" bottom="0.75" header="0.3" footer="0.3"/>
  <pageSetup paperSize="9" scale="6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CD66D3-E549-4F04-893F-C4AF000BFA88}">
  <sheetPr codeName="Sheet4"/>
  <dimension ref="C3:S31"/>
  <sheetViews>
    <sheetView showGridLines="0" workbookViewId="0">
      <selection activeCell="G23" sqref="G23"/>
    </sheetView>
  </sheetViews>
  <sheetFormatPr defaultRowHeight="13.5"/>
  <cols>
    <col min="1" max="1" width="9" style="72"/>
    <col min="2" max="2" width="2.25" style="72" customWidth="1"/>
    <col min="3" max="3" width="3.75" style="72" customWidth="1"/>
    <col min="4" max="4" width="8.5" style="72" customWidth="1"/>
    <col min="5" max="5" width="7.625" style="72" customWidth="1"/>
    <col min="6" max="6" width="13.125" style="72" customWidth="1"/>
    <col min="7" max="7" width="5.125" style="72" customWidth="1"/>
    <col min="8" max="8" width="6.625" style="72" customWidth="1"/>
    <col min="9" max="9" width="6.125" style="72" customWidth="1"/>
    <col min="10" max="10" width="6.25" style="72" customWidth="1"/>
    <col min="11" max="11" width="2.25" style="72" customWidth="1"/>
    <col min="12" max="12" width="8.875" style="72" customWidth="1"/>
    <col min="13" max="13" width="4.375" style="72" customWidth="1"/>
    <col min="14" max="14" width="4.625" style="72" customWidth="1"/>
    <col min="15" max="15" width="59.75" style="72" customWidth="1"/>
    <col min="16" max="18" width="9" style="72"/>
    <col min="19" max="19" width="13.625" style="72" bestFit="1" customWidth="1"/>
    <col min="20" max="16384" width="9" style="72"/>
  </cols>
  <sheetData>
    <row r="3" spans="3:19" ht="21">
      <c r="C3" s="274" t="s">
        <v>332</v>
      </c>
      <c r="D3" s="106"/>
      <c r="E3" s="106"/>
      <c r="S3" s="439">
        <f ca="1">TODAY()</f>
        <v>46188</v>
      </c>
    </row>
    <row r="5" spans="3:19">
      <c r="C5" s="17" t="s">
        <v>333</v>
      </c>
      <c r="D5" s="17"/>
      <c r="E5" s="17"/>
      <c r="F5" s="277">
        <f>入力シート!E13</f>
        <v>0</v>
      </c>
      <c r="G5" s="278" t="s">
        <v>334</v>
      </c>
      <c r="H5" s="278"/>
      <c r="I5" s="278"/>
      <c r="J5" s="278"/>
      <c r="L5" s="18"/>
      <c r="M5" s="18"/>
      <c r="N5" s="18"/>
      <c r="O5" s="18"/>
      <c r="P5" s="18"/>
      <c r="R5" s="18"/>
    </row>
    <row r="6" spans="3:19">
      <c r="C6" s="18" t="s">
        <v>337</v>
      </c>
      <c r="D6" s="18"/>
      <c r="E6" s="18"/>
      <c r="F6" s="18"/>
      <c r="G6" s="18"/>
      <c r="H6" s="447">
        <f>④算出シート!D8/100000000</f>
        <v>0</v>
      </c>
      <c r="I6" s="447"/>
      <c r="J6" s="17" t="s">
        <v>343</v>
      </c>
      <c r="L6" s="52"/>
      <c r="M6" s="18"/>
      <c r="N6" s="18"/>
      <c r="O6" s="279"/>
      <c r="P6" s="18"/>
      <c r="R6" s="18"/>
    </row>
    <row r="7" spans="3:19">
      <c r="C7" s="447">
        <f>④算出シート!D5/100000000</f>
        <v>0</v>
      </c>
      <c r="D7" s="447"/>
      <c r="E7" s="280" t="s">
        <v>338</v>
      </c>
      <c r="F7" s="281" t="e">
        <f>④算出シート!D9</f>
        <v>#DIV/0!</v>
      </c>
      <c r="G7" s="18" t="s">
        <v>339</v>
      </c>
      <c r="H7" s="18"/>
      <c r="I7" s="18"/>
      <c r="J7" s="18"/>
      <c r="L7" s="18"/>
      <c r="M7" s="18"/>
      <c r="N7" s="18"/>
      <c r="O7" s="18"/>
      <c r="P7" s="18"/>
      <c r="R7" s="18"/>
    </row>
    <row r="8" spans="3:19">
      <c r="C8" s="280"/>
      <c r="D8" s="280"/>
      <c r="E8" s="280"/>
      <c r="F8" s="18"/>
      <c r="G8" s="18"/>
      <c r="H8" s="18"/>
      <c r="I8" s="18"/>
      <c r="J8" s="18"/>
      <c r="L8" s="18"/>
      <c r="M8" s="18"/>
      <c r="N8" s="18"/>
      <c r="O8" s="18"/>
      <c r="P8" s="18"/>
      <c r="R8" s="18"/>
    </row>
    <row r="9" spans="3:19">
      <c r="C9" s="18" t="s">
        <v>386</v>
      </c>
      <c r="D9" s="18"/>
      <c r="E9" s="18"/>
      <c r="F9" s="18"/>
      <c r="G9" s="18"/>
      <c r="H9" s="18"/>
      <c r="I9" s="18"/>
      <c r="J9" s="18"/>
      <c r="L9" s="18"/>
      <c r="M9" s="18"/>
      <c r="N9" s="18"/>
      <c r="O9" s="279"/>
      <c r="P9" s="18"/>
      <c r="R9" s="18"/>
    </row>
    <row r="10" spans="3:19">
      <c r="C10" s="72" t="s">
        <v>387</v>
      </c>
      <c r="M10" s="18"/>
      <c r="N10" s="18"/>
      <c r="O10" s="18"/>
      <c r="P10" s="18"/>
      <c r="R10" s="18"/>
    </row>
    <row r="11" spans="3:19">
      <c r="C11" s="18" t="s">
        <v>335</v>
      </c>
      <c r="D11" s="282">
        <f>④算出シート!E8/100000000</f>
        <v>0</v>
      </c>
      <c r="E11" s="18" t="s">
        <v>336</v>
      </c>
      <c r="F11" s="18"/>
      <c r="G11" s="18"/>
      <c r="H11" s="447">
        <f>④算出シート!F8/100000000</f>
        <v>0</v>
      </c>
      <c r="I11" s="447"/>
      <c r="J11" s="18" t="s">
        <v>344</v>
      </c>
      <c r="M11" s="18"/>
      <c r="N11" s="18"/>
      <c r="O11" s="18"/>
      <c r="P11" s="18"/>
      <c r="R11" s="18"/>
    </row>
    <row r="12" spans="3:19">
      <c r="C12" s="18" t="s">
        <v>340</v>
      </c>
      <c r="D12" s="18"/>
      <c r="E12" s="283">
        <f>④算出シート!M8</f>
        <v>0</v>
      </c>
      <c r="F12" s="284" t="s">
        <v>341</v>
      </c>
      <c r="G12" s="285"/>
      <c r="H12" s="285"/>
      <c r="I12" s="285"/>
      <c r="J12" s="285"/>
      <c r="L12" s="18"/>
      <c r="M12" s="18"/>
      <c r="N12" s="18"/>
      <c r="O12" s="18"/>
      <c r="P12" s="18"/>
      <c r="R12" s="18"/>
    </row>
    <row r="14" spans="3:19" ht="14.25" thickBot="1">
      <c r="J14" s="96" t="s">
        <v>299</v>
      </c>
    </row>
    <row r="15" spans="3:19" ht="18.75" customHeight="1">
      <c r="C15" s="97"/>
      <c r="D15" s="286"/>
      <c r="E15" s="286"/>
      <c r="F15" s="448" t="s">
        <v>292</v>
      </c>
      <c r="G15" s="98"/>
      <c r="H15" s="73"/>
      <c r="I15" s="73"/>
      <c r="J15" s="74"/>
    </row>
    <row r="16" spans="3:19">
      <c r="C16" s="99"/>
      <c r="D16" s="287"/>
      <c r="E16" s="287"/>
      <c r="F16" s="449"/>
      <c r="G16" s="95" t="s">
        <v>262</v>
      </c>
      <c r="H16" s="92"/>
      <c r="I16" s="75"/>
      <c r="J16" s="76"/>
    </row>
    <row r="17" spans="3:10">
      <c r="C17" s="100"/>
      <c r="D17" s="288"/>
      <c r="E17" s="288"/>
      <c r="F17" s="449"/>
      <c r="G17" s="276"/>
      <c r="H17" s="103"/>
      <c r="I17" s="450" t="s">
        <v>342</v>
      </c>
      <c r="J17" s="451"/>
    </row>
    <row r="18" spans="3:10" ht="18.75" customHeight="1">
      <c r="C18" s="263" t="s">
        <v>264</v>
      </c>
      <c r="D18" s="264"/>
      <c r="E18" s="265"/>
      <c r="F18" s="93">
        <f>④算出シート!D5/1000000</f>
        <v>0</v>
      </c>
      <c r="G18" s="458">
        <f>④算出シート!E5/1000000</f>
        <v>0</v>
      </c>
      <c r="H18" s="459"/>
      <c r="I18" s="458">
        <f>④算出シート!F5/1000000</f>
        <v>0</v>
      </c>
      <c r="J18" s="460"/>
    </row>
    <row r="19" spans="3:10" ht="18.75" customHeight="1">
      <c r="C19" s="266" t="s">
        <v>349</v>
      </c>
      <c r="D19" s="267"/>
      <c r="E19" s="267"/>
      <c r="F19" s="93">
        <f>④算出シート!D6/1000000</f>
        <v>0</v>
      </c>
      <c r="G19" s="458">
        <f>④算出シート!E6/1000000</f>
        <v>0</v>
      </c>
      <c r="H19" s="459"/>
      <c r="I19" s="458">
        <f>④算出シート!F6/1000000</f>
        <v>0</v>
      </c>
      <c r="J19" s="460"/>
    </row>
    <row r="20" spans="3:10" ht="18.75" customHeight="1" thickBot="1">
      <c r="C20" s="266" t="s">
        <v>350</v>
      </c>
      <c r="D20" s="267"/>
      <c r="E20" s="267"/>
      <c r="F20" s="273">
        <f>④算出シート!D7/1000000</f>
        <v>0</v>
      </c>
      <c r="G20" s="461">
        <f>④算出シート!E7/1000000</f>
        <v>0</v>
      </c>
      <c r="H20" s="462"/>
      <c r="I20" s="461">
        <f>④算出シート!F7/1000000</f>
        <v>0</v>
      </c>
      <c r="J20" s="463"/>
    </row>
    <row r="21" spans="3:10" ht="18.75" customHeight="1" thickTop="1">
      <c r="C21" s="266" t="s">
        <v>6</v>
      </c>
      <c r="D21" s="267"/>
      <c r="E21" s="267"/>
      <c r="F21" s="272">
        <f>④算出シート!D8/1000000</f>
        <v>0</v>
      </c>
      <c r="G21" s="455">
        <f>④算出シート!E8/1000000</f>
        <v>0</v>
      </c>
      <c r="H21" s="456"/>
      <c r="I21" s="455">
        <f>④算出シート!F8/1000000</f>
        <v>0</v>
      </c>
      <c r="J21" s="457"/>
    </row>
    <row r="22" spans="3:10" ht="18.75" customHeight="1">
      <c r="C22" s="266" t="s">
        <v>281</v>
      </c>
      <c r="D22" s="267"/>
      <c r="E22" s="268"/>
      <c r="F22" s="94" t="e">
        <f>④算出シート!D9</f>
        <v>#DIV/0!</v>
      </c>
      <c r="G22" s="104" t="s">
        <v>283</v>
      </c>
      <c r="H22" s="70"/>
      <c r="I22" s="33"/>
      <c r="J22" s="71"/>
    </row>
    <row r="23" spans="3:10" ht="18.75" customHeight="1" thickBot="1">
      <c r="C23" s="269" t="s">
        <v>282</v>
      </c>
      <c r="D23" s="270"/>
      <c r="E23" s="271"/>
      <c r="F23" s="101">
        <f>④算出シート!M8</f>
        <v>0</v>
      </c>
      <c r="G23" s="102" t="s">
        <v>131</v>
      </c>
      <c r="H23" s="48"/>
      <c r="I23" s="48"/>
      <c r="J23" s="54"/>
    </row>
    <row r="24" spans="3:10" ht="12.75" customHeight="1"/>
    <row r="25" spans="3:10" ht="14.25" thickBot="1"/>
    <row r="26" spans="3:10" ht="22.5" customHeight="1" thickBot="1">
      <c r="D26" s="452" t="s">
        <v>368</v>
      </c>
      <c r="E26" s="453"/>
      <c r="F26" s="453"/>
      <c r="G26" s="453"/>
      <c r="H26" s="453"/>
      <c r="I26" s="454"/>
    </row>
    <row r="30" spans="3:10" ht="33.75" customHeight="1">
      <c r="J30"/>
    </row>
    <row r="31" spans="3:10" ht="13.5" customHeight="1">
      <c r="D31"/>
      <c r="E31"/>
      <c r="F31"/>
      <c r="G31"/>
      <c r="H31"/>
      <c r="I31"/>
      <c r="J31"/>
    </row>
  </sheetData>
  <sheetProtection algorithmName="SHA-512" hashValue="VnHuoFLuqESKRPh4FaQBZIJdV9+N2JeLQC+DpaWpGMrZLYKHej154UnL0eLbi9TNI8Hbv+z8P3yOeM6hiJBPWw==" saltValue="vlh093vsJXYHNiEuvZpheg==" spinCount="100000" sheet="1" formatCells="0" formatColumns="0" formatRows="0" insertColumns="0" insertRows="0" insertHyperlinks="0" deleteColumns="0" deleteRows="0" sort="0" autoFilter="0" pivotTables="0"/>
  <mergeCells count="14">
    <mergeCell ref="D26:I26"/>
    <mergeCell ref="G21:H21"/>
    <mergeCell ref="I21:J21"/>
    <mergeCell ref="G18:H18"/>
    <mergeCell ref="I18:J18"/>
    <mergeCell ref="G19:H19"/>
    <mergeCell ref="I19:J19"/>
    <mergeCell ref="G20:H20"/>
    <mergeCell ref="I20:J20"/>
    <mergeCell ref="H6:I6"/>
    <mergeCell ref="C7:D7"/>
    <mergeCell ref="H11:I11"/>
    <mergeCell ref="F15:F17"/>
    <mergeCell ref="I17:J17"/>
  </mergeCells>
  <phoneticPr fontId="11"/>
  <hyperlinks>
    <hyperlink ref="D26:I26" location="入力シート!A1" display="入力シートに戻る" xr:uid="{A2E59959-67BD-4832-B66F-ACDA3A9F8564}"/>
  </hyperlink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B8DCA-F9C8-4584-8E53-3592050298E4}">
  <sheetPr codeName="Sheet5"/>
  <dimension ref="A1:C9"/>
  <sheetViews>
    <sheetView workbookViewId="0"/>
  </sheetViews>
  <sheetFormatPr defaultRowHeight="18.75"/>
  <cols>
    <col min="2" max="2" width="9.625" customWidth="1"/>
    <col min="3" max="3" width="62.625" customWidth="1"/>
  </cols>
  <sheetData>
    <row r="1" spans="1:3" ht="20.25">
      <c r="A1" s="106" t="s">
        <v>356</v>
      </c>
      <c r="B1" s="72"/>
      <c r="C1" s="72"/>
    </row>
    <row r="2" spans="1:3" ht="54">
      <c r="A2" s="464" t="s">
        <v>357</v>
      </c>
      <c r="B2" s="464"/>
      <c r="C2" s="105" t="s">
        <v>346</v>
      </c>
    </row>
    <row r="3" spans="1:3" ht="67.5">
      <c r="A3" s="464" t="s">
        <v>358</v>
      </c>
      <c r="B3" s="464"/>
      <c r="C3" s="105" t="s">
        <v>347</v>
      </c>
    </row>
    <row r="4" spans="1:3" ht="94.5">
      <c r="A4" s="464" t="s">
        <v>359</v>
      </c>
      <c r="B4" s="464"/>
      <c r="C4" s="105" t="s">
        <v>348</v>
      </c>
    </row>
    <row r="5" spans="1:3" ht="27">
      <c r="A5" s="464" t="s">
        <v>360</v>
      </c>
      <c r="B5" s="464"/>
      <c r="C5" s="105" t="s">
        <v>355</v>
      </c>
    </row>
    <row r="6" spans="1:3" ht="40.5">
      <c r="A6" s="464" t="s">
        <v>361</v>
      </c>
      <c r="B6" s="464"/>
      <c r="C6" s="105" t="s">
        <v>353</v>
      </c>
    </row>
    <row r="7" spans="1:3" ht="27">
      <c r="A7" s="464" t="s">
        <v>362</v>
      </c>
      <c r="B7" s="464"/>
      <c r="C7" s="105" t="s">
        <v>351</v>
      </c>
    </row>
    <row r="8" spans="1:3">
      <c r="A8" s="464" t="s">
        <v>363</v>
      </c>
      <c r="B8" s="464"/>
      <c r="C8" s="105" t="s">
        <v>352</v>
      </c>
    </row>
    <row r="9" spans="1:3" ht="27">
      <c r="A9" s="464" t="s">
        <v>364</v>
      </c>
      <c r="B9" s="464"/>
      <c r="C9" s="105" t="s">
        <v>354</v>
      </c>
    </row>
  </sheetData>
  <mergeCells count="8">
    <mergeCell ref="A9:B9"/>
    <mergeCell ref="A8:B8"/>
    <mergeCell ref="A2:B2"/>
    <mergeCell ref="A3:B3"/>
    <mergeCell ref="A4:B4"/>
    <mergeCell ref="A5:B5"/>
    <mergeCell ref="A7:B7"/>
    <mergeCell ref="A6:B6"/>
  </mergeCells>
  <phoneticPr fontId="11"/>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91C1C-EAA3-473E-AB1E-A77C86AE9BB3}">
  <sheetPr codeName="Sheet6">
    <pageSetUpPr fitToPage="1"/>
  </sheetPr>
  <dimension ref="B2:Y52"/>
  <sheetViews>
    <sheetView showGridLines="0" zoomScale="85" zoomScaleNormal="85" workbookViewId="0">
      <selection activeCell="D21" sqref="D21"/>
    </sheetView>
  </sheetViews>
  <sheetFormatPr defaultRowHeight="13.5"/>
  <cols>
    <col min="1" max="1" width="9" style="18"/>
    <col min="2" max="2" width="16.25" style="18" customWidth="1"/>
    <col min="3" max="4" width="19.875" style="18" bestFit="1" customWidth="1"/>
    <col min="5" max="5" width="17.875" style="18" bestFit="1" customWidth="1"/>
    <col min="6" max="6" width="19.75" style="18" bestFit="1" customWidth="1"/>
    <col min="7" max="7" width="6.625" style="18" customWidth="1"/>
    <col min="8" max="8" width="9.125" style="17" bestFit="1" customWidth="1"/>
    <col min="9" max="9" width="31.75" style="18" bestFit="1" customWidth="1"/>
    <col min="10" max="10" width="17.875" style="18" customWidth="1"/>
    <col min="11" max="11" width="19.875" style="31" customWidth="1"/>
    <col min="12" max="12" width="11.125" style="18" customWidth="1"/>
    <col min="13" max="13" width="15.75" style="18" customWidth="1"/>
    <col min="14" max="14" width="14.625" style="18" customWidth="1"/>
    <col min="15" max="15" width="4.75" style="18" customWidth="1"/>
    <col min="16" max="16" width="24.625" style="18" bestFit="1" customWidth="1"/>
    <col min="17" max="17" width="15.125" style="18" bestFit="1" customWidth="1"/>
    <col min="18" max="18" width="13.875" style="18" customWidth="1"/>
    <col min="19" max="19" width="11.75" style="18" customWidth="1"/>
    <col min="20" max="20" width="17.125" style="18" customWidth="1"/>
    <col min="21" max="21" width="19.875" style="18" customWidth="1"/>
    <col min="22" max="22" width="9" style="18"/>
    <col min="23" max="23" width="53.5" style="18" bestFit="1" customWidth="1"/>
    <col min="24" max="16384" width="9" style="18"/>
  </cols>
  <sheetData>
    <row r="2" spans="2:25" ht="21" customHeight="1" thickBot="1"/>
    <row r="3" spans="2:25" ht="15" thickBot="1">
      <c r="C3" s="55" t="s">
        <v>369</v>
      </c>
      <c r="D3" s="307">
        <f>入力シート!E8*入力シート!E16</f>
        <v>0</v>
      </c>
      <c r="J3" s="18" t="s">
        <v>290</v>
      </c>
      <c r="K3" s="31" t="s">
        <v>288</v>
      </c>
      <c r="L3" s="18" t="s">
        <v>138</v>
      </c>
      <c r="M3" s="18" t="s">
        <v>140</v>
      </c>
      <c r="N3" s="18" t="s">
        <v>141</v>
      </c>
      <c r="P3" s="32" t="s">
        <v>130</v>
      </c>
      <c r="Q3" s="33" t="s">
        <v>289</v>
      </c>
      <c r="R3" s="411"/>
      <c r="S3" s="393" t="s">
        <v>418</v>
      </c>
      <c r="W3" s="465" t="s">
        <v>370</v>
      </c>
      <c r="X3" s="467" t="s">
        <v>9</v>
      </c>
      <c r="Y3" s="67" t="s">
        <v>82</v>
      </c>
    </row>
    <row r="4" spans="2:25" ht="15" thickBot="1">
      <c r="H4" s="19" t="s">
        <v>21</v>
      </c>
      <c r="I4" s="35" t="s">
        <v>22</v>
      </c>
      <c r="J4" s="372"/>
      <c r="K4" s="372">
        <f>J4</f>
        <v>0</v>
      </c>
      <c r="L4" s="373"/>
      <c r="M4" s="60">
        <v>0.445997674129057</v>
      </c>
      <c r="N4" s="61">
        <v>3.6947315423534903E-2</v>
      </c>
      <c r="P4" s="40" t="s">
        <v>0</v>
      </c>
      <c r="Q4" s="41">
        <v>38774</v>
      </c>
      <c r="R4" s="40" t="s">
        <v>0</v>
      </c>
      <c r="S4" s="41">
        <v>38774</v>
      </c>
      <c r="W4" s="466"/>
      <c r="X4" s="468"/>
      <c r="Y4" s="68" t="s">
        <v>83</v>
      </c>
    </row>
    <row r="5" spans="2:25" ht="14.25" thickBot="1">
      <c r="B5" s="57"/>
      <c r="C5" s="59"/>
      <c r="D5" s="58" t="s">
        <v>372</v>
      </c>
      <c r="E5" s="59"/>
      <c r="F5" s="44"/>
      <c r="H5" s="20" t="s">
        <v>23</v>
      </c>
      <c r="I5" s="40" t="s">
        <v>24</v>
      </c>
      <c r="J5" s="374"/>
      <c r="K5" s="374">
        <f>J5</f>
        <v>0</v>
      </c>
      <c r="L5" s="375"/>
      <c r="M5" s="62">
        <v>0.47139014980239702</v>
      </c>
      <c r="N5" s="63">
        <v>1.7279245526774799E-2</v>
      </c>
      <c r="P5" s="40" t="s">
        <v>1</v>
      </c>
      <c r="Q5" s="41">
        <v>13438</v>
      </c>
      <c r="R5" s="40" t="s">
        <v>1</v>
      </c>
      <c r="S5" s="41">
        <v>13438</v>
      </c>
      <c r="W5" s="312" t="s">
        <v>1</v>
      </c>
      <c r="X5" s="21">
        <f t="shared" ref="X5:Y5" si="0">SUM(X6:X15)</f>
        <v>0.99999999999999967</v>
      </c>
      <c r="Y5" s="22">
        <f t="shared" si="0"/>
        <v>1</v>
      </c>
    </row>
    <row r="6" spans="2:25" ht="17.25" customHeight="1">
      <c r="B6" s="46">
        <v>1</v>
      </c>
      <c r="C6" s="53" t="s">
        <v>136</v>
      </c>
      <c r="D6" s="318">
        <f>入力シート!E9</f>
        <v>0</v>
      </c>
      <c r="E6" s="53" t="s">
        <v>131</v>
      </c>
      <c r="F6" s="44"/>
      <c r="H6" s="20" t="s">
        <v>25</v>
      </c>
      <c r="I6" s="40" t="s">
        <v>26</v>
      </c>
      <c r="J6" s="374"/>
      <c r="K6" s="374">
        <f t="shared" ref="K6:K28" si="1">J6</f>
        <v>0</v>
      </c>
      <c r="L6" s="375"/>
      <c r="M6" s="62">
        <v>0.46442694190471301</v>
      </c>
      <c r="N6" s="63">
        <v>2.39389408738125E-2</v>
      </c>
      <c r="P6" s="40" t="s">
        <v>2</v>
      </c>
      <c r="Q6" s="41">
        <v>18078</v>
      </c>
      <c r="R6" s="40" t="s">
        <v>2</v>
      </c>
      <c r="S6" s="41">
        <v>18078</v>
      </c>
      <c r="W6" s="313" t="s">
        <v>84</v>
      </c>
      <c r="X6" s="23">
        <v>4.4387536065796998E-2</v>
      </c>
      <c r="Y6" s="23">
        <v>0.117906787565494</v>
      </c>
    </row>
    <row r="7" spans="2:25" ht="17.25" customHeight="1">
      <c r="B7" s="46">
        <v>2</v>
      </c>
      <c r="C7" s="53" t="s">
        <v>136</v>
      </c>
      <c r="D7" s="318">
        <f>入力シート!E10</f>
        <v>0</v>
      </c>
      <c r="E7" s="53" t="s">
        <v>131</v>
      </c>
      <c r="F7" s="44"/>
      <c r="H7" s="20" t="s">
        <v>27</v>
      </c>
      <c r="I7" s="40" t="s">
        <v>28</v>
      </c>
      <c r="J7" s="376"/>
      <c r="K7" s="374">
        <f t="shared" si="1"/>
        <v>0</v>
      </c>
      <c r="L7" s="375"/>
      <c r="M7" s="62">
        <v>-7.6027518080790293E-2</v>
      </c>
      <c r="N7" s="63">
        <v>-3.5279590756747202E-3</v>
      </c>
      <c r="P7" s="40" t="s">
        <v>3</v>
      </c>
      <c r="Q7" s="41">
        <v>20604</v>
      </c>
      <c r="R7" s="40" t="s">
        <v>3</v>
      </c>
      <c r="S7" s="41">
        <v>20604</v>
      </c>
      <c r="W7" s="314" t="s">
        <v>85</v>
      </c>
      <c r="X7" s="24">
        <v>0.13015805117391699</v>
      </c>
      <c r="Y7" s="24">
        <v>0.21850950822223</v>
      </c>
    </row>
    <row r="8" spans="2:25" ht="17.25" customHeight="1">
      <c r="B8" s="46">
        <v>3</v>
      </c>
      <c r="C8" s="53" t="s">
        <v>136</v>
      </c>
      <c r="D8" s="318">
        <f>入力シート!E11</f>
        <v>0</v>
      </c>
      <c r="E8" s="53" t="s">
        <v>131</v>
      </c>
      <c r="F8" s="44"/>
      <c r="H8" s="20" t="s">
        <v>29</v>
      </c>
      <c r="I8" s="40" t="s">
        <v>30</v>
      </c>
      <c r="J8" s="376">
        <f>U27*L8</f>
        <v>0</v>
      </c>
      <c r="K8" s="374">
        <f t="shared" si="1"/>
        <v>0</v>
      </c>
      <c r="L8" s="377">
        <f>SUM(X19:X23)</f>
        <v>0.63598344880427604</v>
      </c>
      <c r="M8" s="62">
        <v>0.381000755085797</v>
      </c>
      <c r="N8" s="63">
        <v>2.6009416477027501E-2</v>
      </c>
      <c r="P8" s="40" t="s">
        <v>4</v>
      </c>
      <c r="Q8" s="41">
        <v>10525</v>
      </c>
      <c r="R8" s="40" t="s">
        <v>4</v>
      </c>
      <c r="S8" s="41">
        <v>10525</v>
      </c>
      <c r="W8" s="314" t="s">
        <v>86</v>
      </c>
      <c r="X8" s="24">
        <v>2.6295947161145899E-2</v>
      </c>
      <c r="Y8" s="24">
        <v>3.3175277783684003E-2</v>
      </c>
    </row>
    <row r="9" spans="2:25" ht="17.25" customHeight="1" thickBot="1">
      <c r="B9" s="47">
        <v>4</v>
      </c>
      <c r="C9" s="54" t="s">
        <v>137</v>
      </c>
      <c r="D9" s="319">
        <f>入力シート!E12</f>
        <v>0</v>
      </c>
      <c r="E9" s="54" t="s">
        <v>131</v>
      </c>
      <c r="F9" s="44"/>
      <c r="H9" s="20" t="s">
        <v>31</v>
      </c>
      <c r="I9" s="40" t="s">
        <v>32</v>
      </c>
      <c r="J9" s="376">
        <f>U27*L9</f>
        <v>0</v>
      </c>
      <c r="K9" s="374">
        <f t="shared" si="1"/>
        <v>0</v>
      </c>
      <c r="L9" s="377">
        <f>X24</f>
        <v>6.7910403337502395E-2</v>
      </c>
      <c r="M9" s="62">
        <v>0.55920364649897503</v>
      </c>
      <c r="N9" s="63">
        <v>2.1034613848978201E-2</v>
      </c>
      <c r="P9" s="40" t="s">
        <v>5</v>
      </c>
      <c r="Q9" s="41">
        <v>2285</v>
      </c>
      <c r="R9" s="40" t="s">
        <v>5</v>
      </c>
      <c r="S9" s="41">
        <v>2285</v>
      </c>
      <c r="W9" s="314" t="s">
        <v>87</v>
      </c>
      <c r="X9" s="24">
        <v>0.41810506883707399</v>
      </c>
      <c r="Y9" s="24">
        <v>0.53364267789200504</v>
      </c>
    </row>
    <row r="10" spans="2:25" ht="17.25" customHeight="1">
      <c r="F10" s="42"/>
      <c r="H10" s="20" t="s">
        <v>33</v>
      </c>
      <c r="I10" s="40" t="s">
        <v>34</v>
      </c>
      <c r="J10" s="376"/>
      <c r="K10" s="374">
        <f t="shared" si="1"/>
        <v>0</v>
      </c>
      <c r="L10" s="375"/>
      <c r="M10" s="62">
        <v>0.68605479924625801</v>
      </c>
      <c r="N10" s="63">
        <v>1.3654248585106801E-2</v>
      </c>
      <c r="P10" s="40" t="s">
        <v>6</v>
      </c>
      <c r="Q10" s="41">
        <v>103706</v>
      </c>
      <c r="R10" s="40" t="s">
        <v>6</v>
      </c>
      <c r="S10" s="41">
        <v>103706</v>
      </c>
      <c r="W10" s="314" t="s">
        <v>88</v>
      </c>
      <c r="X10" s="24">
        <v>0.13040490760508999</v>
      </c>
      <c r="Y10" s="24">
        <v>3.92108321363E-2</v>
      </c>
    </row>
    <row r="11" spans="2:25" ht="17.25" customHeight="1" thickBot="1">
      <c r="D11" s="52"/>
      <c r="F11" s="52"/>
      <c r="H11" s="20" t="s">
        <v>35</v>
      </c>
      <c r="I11" s="40" t="s">
        <v>36</v>
      </c>
      <c r="J11" s="376"/>
      <c r="K11" s="374">
        <f t="shared" si="1"/>
        <v>0</v>
      </c>
      <c r="L11" s="375"/>
      <c r="M11" s="62">
        <v>0.60464258173647001</v>
      </c>
      <c r="N11" s="63">
        <v>6.35110819976617E-2</v>
      </c>
      <c r="P11" s="40" t="s">
        <v>7</v>
      </c>
      <c r="Q11" s="40">
        <v>3.23</v>
      </c>
      <c r="R11" s="40" t="s">
        <v>7</v>
      </c>
      <c r="S11" s="40">
        <v>3.23</v>
      </c>
      <c r="W11" s="314" t="s">
        <v>89</v>
      </c>
      <c r="X11" s="24">
        <v>5.2421870404715298E-2</v>
      </c>
      <c r="Y11" s="24">
        <v>2.1828941277279301E-2</v>
      </c>
    </row>
    <row r="12" spans="2:25" ht="17.25" customHeight="1">
      <c r="B12" s="349"/>
      <c r="C12" s="350" t="s">
        <v>280</v>
      </c>
      <c r="D12" s="351"/>
      <c r="E12" s="351"/>
      <c r="F12" s="352" t="s">
        <v>286</v>
      </c>
      <c r="H12" s="20" t="s">
        <v>37</v>
      </c>
      <c r="I12" s="40" t="s">
        <v>38</v>
      </c>
      <c r="J12" s="376">
        <f>U27*L12</f>
        <v>0</v>
      </c>
      <c r="K12" s="374">
        <f t="shared" si="1"/>
        <v>0</v>
      </c>
      <c r="L12" s="377">
        <f>SUM(X28:X29)</f>
        <v>4.2560384679626376E-2</v>
      </c>
      <c r="M12" s="62">
        <v>0.55247686013473596</v>
      </c>
      <c r="N12" s="63">
        <v>1.1460045314782501E-2</v>
      </c>
      <c r="W12" s="314" t="s">
        <v>90</v>
      </c>
      <c r="X12" s="24">
        <v>0.107151326403642</v>
      </c>
      <c r="Y12" s="24">
        <v>1.9311662810926701E-2</v>
      </c>
    </row>
    <row r="13" spans="2:25" ht="17.25" customHeight="1">
      <c r="B13" s="353"/>
      <c r="C13" s="354"/>
      <c r="D13" s="107" t="s">
        <v>262</v>
      </c>
      <c r="E13" s="107"/>
      <c r="F13" s="355"/>
      <c r="H13" s="20" t="s">
        <v>39</v>
      </c>
      <c r="I13" s="40" t="s">
        <v>40</v>
      </c>
      <c r="J13" s="376">
        <f>U26*L13</f>
        <v>0</v>
      </c>
      <c r="K13" s="374">
        <f t="shared" si="1"/>
        <v>0</v>
      </c>
      <c r="L13" s="377">
        <f>X12</f>
        <v>0.107151326403642</v>
      </c>
      <c r="M13" s="62">
        <v>0.33260322467151199</v>
      </c>
      <c r="N13" s="63">
        <v>1.54144399506026E-2</v>
      </c>
      <c r="P13" s="40"/>
      <c r="Q13" s="40" t="s">
        <v>8</v>
      </c>
      <c r="W13" s="314" t="s">
        <v>91</v>
      </c>
      <c r="X13" s="24">
        <v>4.48265900763921E-2</v>
      </c>
      <c r="Y13" s="24">
        <v>8.0790039803884002E-3</v>
      </c>
    </row>
    <row r="14" spans="2:25" ht="17.25" customHeight="1" thickBot="1">
      <c r="B14" s="356"/>
      <c r="C14" s="357"/>
      <c r="D14" s="358"/>
      <c r="E14" s="359" t="s">
        <v>261</v>
      </c>
      <c r="F14" s="360" t="s">
        <v>260</v>
      </c>
      <c r="H14" s="20" t="s">
        <v>41</v>
      </c>
      <c r="I14" s="40" t="s">
        <v>42</v>
      </c>
      <c r="J14" s="376">
        <f>U27*L14</f>
        <v>0</v>
      </c>
      <c r="K14" s="374">
        <f t="shared" si="1"/>
        <v>0</v>
      </c>
      <c r="L14" s="377">
        <f>X26</f>
        <v>5.7946188885434999E-2</v>
      </c>
      <c r="M14" s="62">
        <v>0.56109879694880505</v>
      </c>
      <c r="N14" s="63">
        <v>2.4733631930537899E-2</v>
      </c>
      <c r="P14" s="40" t="s">
        <v>0</v>
      </c>
      <c r="Q14" s="41">
        <f>Q4/$Q$11</f>
        <v>12004.334365325078</v>
      </c>
      <c r="W14" s="314" t="s">
        <v>92</v>
      </c>
      <c r="X14" s="24">
        <v>3.3687426210550098E-2</v>
      </c>
      <c r="Y14" s="24">
        <v>6.0714154250918204E-3</v>
      </c>
    </row>
    <row r="15" spans="2:25" ht="17.25" customHeight="1" thickBot="1">
      <c r="B15" s="361" t="s">
        <v>264</v>
      </c>
      <c r="C15" s="318">
        <f>④算出シート!D5</f>
        <v>0</v>
      </c>
      <c r="D15" s="318">
        <f>④算出シート!E5</f>
        <v>0</v>
      </c>
      <c r="E15" s="318">
        <f>④算出シート!F5</f>
        <v>0</v>
      </c>
      <c r="F15" s="362">
        <f>④算出シート!G5</f>
        <v>0</v>
      </c>
      <c r="H15" s="20" t="s">
        <v>43</v>
      </c>
      <c r="I15" s="40" t="s">
        <v>44</v>
      </c>
      <c r="J15" s="376"/>
      <c r="K15" s="374">
        <f t="shared" si="1"/>
        <v>0</v>
      </c>
      <c r="L15" s="375"/>
      <c r="M15" s="62">
        <v>-6.9434398958484001E-4</v>
      </c>
      <c r="N15" s="63">
        <v>-2.8930999566035E-5</v>
      </c>
      <c r="P15" s="40" t="s">
        <v>1</v>
      </c>
      <c r="Q15" s="41">
        <f t="shared" ref="Q15:Q20" si="2">Q5/$Q$11</f>
        <v>4160.3715170278638</v>
      </c>
      <c r="W15" s="313" t="s">
        <v>5</v>
      </c>
      <c r="X15" s="23">
        <v>1.25612760616765E-2</v>
      </c>
      <c r="Y15" s="23">
        <v>2.2638929066007099E-3</v>
      </c>
    </row>
    <row r="16" spans="2:25" ht="17.25" customHeight="1" thickBot="1">
      <c r="B16" s="353" t="s">
        <v>278</v>
      </c>
      <c r="C16" s="318">
        <f>④算出シート!D6</f>
        <v>0</v>
      </c>
      <c r="D16" s="318">
        <f>④算出シート!E6</f>
        <v>0</v>
      </c>
      <c r="E16" s="318">
        <f>④算出シート!F6</f>
        <v>0</v>
      </c>
      <c r="F16" s="362">
        <f>④算出シート!G6</f>
        <v>0</v>
      </c>
      <c r="H16" s="20" t="s">
        <v>45</v>
      </c>
      <c r="I16" s="40" t="s">
        <v>46</v>
      </c>
      <c r="J16" s="376"/>
      <c r="K16" s="374">
        <f t="shared" si="1"/>
        <v>0</v>
      </c>
      <c r="L16" s="375"/>
      <c r="M16" s="62">
        <v>0.58521245951412204</v>
      </c>
      <c r="N16" s="63">
        <v>1.65125806770983E-2</v>
      </c>
      <c r="P16" s="40" t="s">
        <v>2</v>
      </c>
      <c r="Q16" s="41">
        <f t="shared" si="2"/>
        <v>5596.9040247678022</v>
      </c>
      <c r="W16" s="315" t="s">
        <v>0</v>
      </c>
      <c r="X16" s="25">
        <v>1</v>
      </c>
      <c r="Y16" s="26">
        <v>1</v>
      </c>
    </row>
    <row r="17" spans="2:25" ht="17.25" customHeight="1" thickBot="1">
      <c r="B17" s="353" t="s">
        <v>277</v>
      </c>
      <c r="C17" s="318">
        <f>④算出シート!D7</f>
        <v>0</v>
      </c>
      <c r="D17" s="318">
        <f>④算出シート!E7</f>
        <v>0</v>
      </c>
      <c r="E17" s="318">
        <f>④算出シート!F7</f>
        <v>0</v>
      </c>
      <c r="F17" s="362">
        <f>④算出シート!G7</f>
        <v>0</v>
      </c>
      <c r="H17" s="20" t="s">
        <v>47</v>
      </c>
      <c r="I17" s="40" t="s">
        <v>48</v>
      </c>
      <c r="J17" s="376"/>
      <c r="K17" s="374">
        <f t="shared" si="1"/>
        <v>0</v>
      </c>
      <c r="L17" s="375"/>
      <c r="M17" s="62">
        <v>0.53174802157463996</v>
      </c>
      <c r="N17" s="63">
        <v>1.9184779464234102E-2</v>
      </c>
      <c r="P17" s="40" t="s">
        <v>3</v>
      </c>
      <c r="Q17" s="41">
        <f t="shared" si="2"/>
        <v>6378.9473684210525</v>
      </c>
      <c r="W17" s="315" t="s">
        <v>3</v>
      </c>
      <c r="X17" s="25">
        <v>1</v>
      </c>
      <c r="Y17" s="26">
        <v>1</v>
      </c>
    </row>
    <row r="18" spans="2:25" ht="17.25" customHeight="1" thickBot="1">
      <c r="B18" s="353" t="s">
        <v>6</v>
      </c>
      <c r="C18" s="318">
        <f>④算出シート!D8</f>
        <v>0</v>
      </c>
      <c r="D18" s="318">
        <f>④算出シート!E8</f>
        <v>0</v>
      </c>
      <c r="E18" s="318">
        <f>④算出シート!F8</f>
        <v>0</v>
      </c>
      <c r="F18" s="362">
        <f>④算出シート!G8</f>
        <v>0</v>
      </c>
      <c r="H18" s="20" t="s">
        <v>49</v>
      </c>
      <c r="I18" s="40" t="s">
        <v>50</v>
      </c>
      <c r="J18" s="376"/>
      <c r="K18" s="374">
        <f t="shared" si="1"/>
        <v>0</v>
      </c>
      <c r="L18" s="375"/>
      <c r="M18" s="62">
        <v>0.59710204771110598</v>
      </c>
      <c r="N18" s="63">
        <v>6.9445747855627904E-3</v>
      </c>
      <c r="P18" s="40" t="s">
        <v>4</v>
      </c>
      <c r="Q18" s="41">
        <f t="shared" si="2"/>
        <v>3258.5139318885449</v>
      </c>
      <c r="W18" s="315" t="s">
        <v>2</v>
      </c>
      <c r="X18" s="25">
        <f t="shared" ref="X18:Y18" si="3">SUM(X19:X33)</f>
        <v>0.99999999999999989</v>
      </c>
      <c r="Y18" s="26">
        <f t="shared" si="3"/>
        <v>1.0000000000000004</v>
      </c>
    </row>
    <row r="19" spans="2:25" ht="17.25" customHeight="1">
      <c r="B19" s="353" t="s">
        <v>285</v>
      </c>
      <c r="C19" s="318">
        <f>④算出シート!D56</f>
        <v>0</v>
      </c>
      <c r="E19" s="318"/>
      <c r="F19" s="362"/>
      <c r="H19" s="20" t="s">
        <v>51</v>
      </c>
      <c r="I19" s="40" t="s">
        <v>52</v>
      </c>
      <c r="J19" s="376">
        <f>U27*L19</f>
        <v>0</v>
      </c>
      <c r="K19" s="374">
        <f t="shared" si="1"/>
        <v>0</v>
      </c>
      <c r="L19" s="377">
        <f>X30</f>
        <v>4.1603803887214604E-3</v>
      </c>
      <c r="M19" s="62">
        <v>0.33819662062903899</v>
      </c>
      <c r="N19" s="63">
        <v>7.2310688763071304E-3</v>
      </c>
      <c r="P19" s="40" t="s">
        <v>5</v>
      </c>
      <c r="Q19" s="41">
        <f t="shared" si="2"/>
        <v>707.4303405572756</v>
      </c>
      <c r="W19" s="316" t="s">
        <v>93</v>
      </c>
      <c r="X19" s="27">
        <v>6.0533270753832497E-2</v>
      </c>
      <c r="Y19" s="469">
        <v>7.3568003880058394E-2</v>
      </c>
    </row>
    <row r="20" spans="2:25" ht="17.25" customHeight="1">
      <c r="B20" s="353" t="s">
        <v>281</v>
      </c>
      <c r="C20" s="363" t="e">
        <f>④算出シート!D9</f>
        <v>#DIV/0!</v>
      </c>
      <c r="D20" s="318"/>
      <c r="F20" s="53"/>
      <c r="H20" s="20" t="s">
        <v>53</v>
      </c>
      <c r="I20" s="40" t="s">
        <v>54</v>
      </c>
      <c r="J20" s="376"/>
      <c r="K20" s="374">
        <f t="shared" si="1"/>
        <v>0</v>
      </c>
      <c r="L20" s="377"/>
      <c r="M20" s="62">
        <v>0.32529319509000898</v>
      </c>
      <c r="N20" s="63">
        <v>1.5640348398915399E-2</v>
      </c>
      <c r="P20" s="40" t="s">
        <v>6</v>
      </c>
      <c r="Q20" s="41">
        <f t="shared" si="2"/>
        <v>32107.120743034055</v>
      </c>
      <c r="W20" s="313" t="s">
        <v>94</v>
      </c>
      <c r="X20" s="23">
        <v>3.0062510696057702E-2</v>
      </c>
      <c r="Y20" s="470"/>
    </row>
    <row r="21" spans="2:25" ht="17.25" customHeight="1" thickBot="1">
      <c r="B21" s="356" t="s">
        <v>282</v>
      </c>
      <c r="C21" s="319">
        <f>④算出シート!M8</f>
        <v>0</v>
      </c>
      <c r="D21" s="48" t="s">
        <v>284</v>
      </c>
      <c r="E21" s="48"/>
      <c r="F21" s="54"/>
      <c r="H21" s="20" t="s">
        <v>55</v>
      </c>
      <c r="I21" s="40" t="s">
        <v>56</v>
      </c>
      <c r="J21" s="376">
        <f>U27*L21</f>
        <v>0</v>
      </c>
      <c r="K21" s="374">
        <f t="shared" si="1"/>
        <v>0</v>
      </c>
      <c r="L21" s="377">
        <f>X31</f>
        <v>1.9125125283939001E-2</v>
      </c>
      <c r="M21" s="62">
        <v>0.705892784106672</v>
      </c>
      <c r="N21" s="63">
        <v>4.8994511356258499E-3</v>
      </c>
      <c r="W21" s="314" t="s">
        <v>95</v>
      </c>
      <c r="X21" s="24">
        <v>0.191123367325298</v>
      </c>
      <c r="Y21" s="471">
        <v>0.26833613737640299</v>
      </c>
    </row>
    <row r="22" spans="2:25" ht="17.25" customHeight="1">
      <c r="H22" s="20" t="s">
        <v>57</v>
      </c>
      <c r="I22" s="40" t="s">
        <v>58</v>
      </c>
      <c r="J22" s="376">
        <f>U27*L22</f>
        <v>0</v>
      </c>
      <c r="K22" s="374">
        <f>J22</f>
        <v>0</v>
      </c>
      <c r="L22" s="377">
        <f>X25+X27+X32+X33</f>
        <v>0.17231406862049964</v>
      </c>
      <c r="M22" s="62">
        <v>0.53562047011839897</v>
      </c>
      <c r="N22" s="63">
        <v>2.2975595050982799E-2</v>
      </c>
      <c r="W22" s="314" t="s">
        <v>96</v>
      </c>
      <c r="X22" s="24">
        <v>0.349616200094711</v>
      </c>
      <c r="Y22" s="469"/>
    </row>
    <row r="23" spans="2:25" ht="17.25" customHeight="1" thickBot="1">
      <c r="H23" s="20" t="s">
        <v>59</v>
      </c>
      <c r="I23" s="40" t="s">
        <v>60</v>
      </c>
      <c r="J23" s="376"/>
      <c r="K23" s="374">
        <f t="shared" si="1"/>
        <v>0</v>
      </c>
      <c r="L23" s="375"/>
      <c r="M23" s="62">
        <v>0</v>
      </c>
      <c r="N23" s="63">
        <v>0</v>
      </c>
      <c r="P23" s="32" t="s">
        <v>371</v>
      </c>
      <c r="Q23" s="33"/>
      <c r="R23" s="33"/>
      <c r="S23" s="33"/>
      <c r="T23" s="33"/>
      <c r="U23" s="34"/>
      <c r="W23" s="314" t="s">
        <v>97</v>
      </c>
      <c r="X23" s="24">
        <v>4.6480999343768304E-3</v>
      </c>
      <c r="Y23" s="470"/>
    </row>
    <row r="24" spans="2:25" ht="17.25" customHeight="1">
      <c r="B24" s="349"/>
      <c r="C24" s="351" t="s">
        <v>280</v>
      </c>
      <c r="D24" s="351"/>
      <c r="E24" s="351"/>
      <c r="F24" s="364" t="s">
        <v>287</v>
      </c>
      <c r="H24" s="20" t="s">
        <v>61</v>
      </c>
      <c r="I24" s="40" t="s">
        <v>62</v>
      </c>
      <c r="J24" s="376"/>
      <c r="K24" s="374">
        <f t="shared" si="1"/>
        <v>0</v>
      </c>
      <c r="L24" s="375"/>
      <c r="M24" s="62">
        <v>0</v>
      </c>
      <c r="N24" s="63">
        <v>0</v>
      </c>
      <c r="P24" s="32"/>
      <c r="Q24" s="33" t="s">
        <v>132</v>
      </c>
      <c r="R24" s="33" t="s">
        <v>133</v>
      </c>
      <c r="S24" s="33" t="s">
        <v>134</v>
      </c>
      <c r="T24" s="33" t="s">
        <v>135</v>
      </c>
      <c r="U24" s="34" t="s">
        <v>139</v>
      </c>
      <c r="W24" s="314" t="s">
        <v>98</v>
      </c>
      <c r="X24" s="24">
        <v>6.7910403337502395E-2</v>
      </c>
      <c r="Y24" s="24">
        <v>6.9363163373965198E-2</v>
      </c>
    </row>
    <row r="25" spans="2:25" ht="18.75" customHeight="1">
      <c r="B25" s="353"/>
      <c r="C25" s="107"/>
      <c r="D25" s="107" t="s">
        <v>262</v>
      </c>
      <c r="E25" s="107"/>
      <c r="F25" s="355"/>
      <c r="H25" s="20" t="s">
        <v>63</v>
      </c>
      <c r="I25" s="40" t="s">
        <v>64</v>
      </c>
      <c r="J25" s="376"/>
      <c r="K25" s="374">
        <f t="shared" si="1"/>
        <v>0</v>
      </c>
      <c r="L25" s="375"/>
      <c r="M25" s="62">
        <v>0</v>
      </c>
      <c r="N25" s="63">
        <v>0</v>
      </c>
      <c r="P25" s="36" t="s">
        <v>0</v>
      </c>
      <c r="Q25" s="37">
        <f t="shared" ref="Q25:Q30" si="4">$Q14*$D$6*$B$6</f>
        <v>0</v>
      </c>
      <c r="R25" s="38">
        <f t="shared" ref="R25:R30" si="5">$Q14*$D$7*$B$7</f>
        <v>0</v>
      </c>
      <c r="S25" s="38">
        <f t="shared" ref="S25:S30" si="6">$Q14*$D$8*$B$8</f>
        <v>0</v>
      </c>
      <c r="T25" s="38">
        <f t="shared" ref="T25:T30" si="7">$Q14*$D$9*$B$9</f>
        <v>0</v>
      </c>
      <c r="U25" s="39">
        <f>SUM(Q25:T25)</f>
        <v>0</v>
      </c>
      <c r="W25" s="314" t="s">
        <v>99</v>
      </c>
      <c r="X25" s="24">
        <v>8.2261397619914398E-2</v>
      </c>
      <c r="Y25" s="24">
        <v>8.4021158497962295E-2</v>
      </c>
    </row>
    <row r="26" spans="2:25" ht="17.25" customHeight="1" thickBot="1">
      <c r="B26" s="356"/>
      <c r="C26" s="358"/>
      <c r="D26" s="358"/>
      <c r="E26" s="359" t="s">
        <v>261</v>
      </c>
      <c r="F26" s="360" t="s">
        <v>260</v>
      </c>
      <c r="H26" s="20" t="s">
        <v>65</v>
      </c>
      <c r="I26" s="40" t="s">
        <v>66</v>
      </c>
      <c r="J26" s="376"/>
      <c r="K26" s="374">
        <f t="shared" si="1"/>
        <v>0</v>
      </c>
      <c r="L26" s="375"/>
      <c r="M26" s="62">
        <v>0</v>
      </c>
      <c r="N26" s="63">
        <v>0</v>
      </c>
      <c r="P26" s="40" t="s">
        <v>1</v>
      </c>
      <c r="Q26" s="43">
        <f t="shared" si="4"/>
        <v>0</v>
      </c>
      <c r="R26" s="44">
        <f t="shared" si="5"/>
        <v>0</v>
      </c>
      <c r="S26" s="44">
        <f t="shared" si="6"/>
        <v>0</v>
      </c>
      <c r="T26" s="44">
        <f t="shared" si="7"/>
        <v>0</v>
      </c>
      <c r="U26" s="45">
        <f t="shared" ref="U26:U30" si="8">SUM(Q26:T26)</f>
        <v>0</v>
      </c>
      <c r="W26" s="314" t="s">
        <v>100</v>
      </c>
      <c r="X26" s="24">
        <v>5.7946188885434999E-2</v>
      </c>
      <c r="Y26" s="24">
        <v>1.5374615492113001E-2</v>
      </c>
    </row>
    <row r="27" spans="2:25" ht="17.25" customHeight="1">
      <c r="B27" s="361" t="s">
        <v>264</v>
      </c>
      <c r="C27" s="318">
        <f t="shared" ref="C27:F30" si="9">C15/10000</f>
        <v>0</v>
      </c>
      <c r="D27" s="318">
        <f t="shared" si="9"/>
        <v>0</v>
      </c>
      <c r="E27" s="318">
        <f t="shared" si="9"/>
        <v>0</v>
      </c>
      <c r="F27" s="362">
        <f t="shared" si="9"/>
        <v>0</v>
      </c>
      <c r="H27" s="20" t="s">
        <v>67</v>
      </c>
      <c r="I27" s="40" t="s">
        <v>68</v>
      </c>
      <c r="J27" s="376"/>
      <c r="K27" s="374">
        <f t="shared" si="1"/>
        <v>0</v>
      </c>
      <c r="L27" s="375"/>
      <c r="M27" s="62">
        <v>0</v>
      </c>
      <c r="N27" s="63">
        <v>0</v>
      </c>
      <c r="P27" s="40" t="s">
        <v>2</v>
      </c>
      <c r="Q27" s="43">
        <f t="shared" si="4"/>
        <v>0</v>
      </c>
      <c r="R27" s="44">
        <f t="shared" si="5"/>
        <v>0</v>
      </c>
      <c r="S27" s="44">
        <f t="shared" si="6"/>
        <v>0</v>
      </c>
      <c r="T27" s="44">
        <f t="shared" si="7"/>
        <v>0</v>
      </c>
      <c r="U27" s="45">
        <f t="shared" si="8"/>
        <v>0</v>
      </c>
      <c r="W27" s="314" t="s">
        <v>101</v>
      </c>
      <c r="X27" s="24">
        <v>4.8819028987901504E-3</v>
      </c>
      <c r="Y27" s="24">
        <v>5.3418044147337798E-3</v>
      </c>
    </row>
    <row r="28" spans="2:25" ht="17.25" customHeight="1">
      <c r="B28" s="353" t="s">
        <v>278</v>
      </c>
      <c r="C28" s="318">
        <f t="shared" si="9"/>
        <v>0</v>
      </c>
      <c r="D28" s="318">
        <f t="shared" si="9"/>
        <v>0</v>
      </c>
      <c r="E28" s="318">
        <f t="shared" si="9"/>
        <v>0</v>
      </c>
      <c r="F28" s="362">
        <f t="shared" si="9"/>
        <v>0</v>
      </c>
      <c r="H28" s="20">
        <v>2500</v>
      </c>
      <c r="I28" s="40" t="s">
        <v>69</v>
      </c>
      <c r="J28" s="376"/>
      <c r="K28" s="374">
        <f t="shared" si="1"/>
        <v>0</v>
      </c>
      <c r="L28" s="375"/>
      <c r="M28" s="62">
        <v>0</v>
      </c>
      <c r="N28" s="63">
        <v>0</v>
      </c>
      <c r="P28" s="40" t="s">
        <v>3</v>
      </c>
      <c r="Q28" s="43">
        <f t="shared" si="4"/>
        <v>0</v>
      </c>
      <c r="R28" s="44">
        <f t="shared" si="5"/>
        <v>0</v>
      </c>
      <c r="S28" s="44">
        <f t="shared" si="6"/>
        <v>0</v>
      </c>
      <c r="T28" s="44">
        <f t="shared" si="7"/>
        <v>0</v>
      </c>
      <c r="U28" s="45">
        <f t="shared" si="8"/>
        <v>0</v>
      </c>
      <c r="W28" s="314" t="s">
        <v>102</v>
      </c>
      <c r="X28" s="24">
        <v>3.8551769375614699E-2</v>
      </c>
      <c r="Y28" s="24">
        <v>0.19309272904672101</v>
      </c>
    </row>
    <row r="29" spans="2:25" ht="17.25" customHeight="1">
      <c r="B29" s="353" t="s">
        <v>277</v>
      </c>
      <c r="C29" s="318">
        <f t="shared" si="9"/>
        <v>0</v>
      </c>
      <c r="D29" s="318">
        <f t="shared" si="9"/>
        <v>0</v>
      </c>
      <c r="E29" s="318">
        <f t="shared" si="9"/>
        <v>0</v>
      </c>
      <c r="F29" s="362">
        <f t="shared" si="9"/>
        <v>0</v>
      </c>
      <c r="H29" s="20">
        <v>2600</v>
      </c>
      <c r="I29" s="40" t="s">
        <v>70</v>
      </c>
      <c r="J29" s="376"/>
      <c r="K29" s="374">
        <f>J29</f>
        <v>0</v>
      </c>
      <c r="L29" s="375"/>
      <c r="M29" s="62">
        <v>0</v>
      </c>
      <c r="N29" s="63">
        <v>0</v>
      </c>
      <c r="P29" s="40" t="s">
        <v>4</v>
      </c>
      <c r="Q29" s="43">
        <f t="shared" si="4"/>
        <v>0</v>
      </c>
      <c r="R29" s="44">
        <f t="shared" si="5"/>
        <v>0</v>
      </c>
      <c r="S29" s="44">
        <f t="shared" si="6"/>
        <v>0</v>
      </c>
      <c r="T29" s="44">
        <f t="shared" si="7"/>
        <v>0</v>
      </c>
      <c r="U29" s="45">
        <f t="shared" si="8"/>
        <v>0</v>
      </c>
      <c r="W29" s="314" t="s">
        <v>103</v>
      </c>
      <c r="X29" s="24">
        <v>4.0086153040116796E-3</v>
      </c>
      <c r="Y29" s="24">
        <v>0.17641478264143501</v>
      </c>
    </row>
    <row r="30" spans="2:25" ht="17.25" customHeight="1">
      <c r="B30" s="353" t="s">
        <v>6</v>
      </c>
      <c r="C30" s="318">
        <f t="shared" si="9"/>
        <v>0</v>
      </c>
      <c r="D30" s="318">
        <f t="shared" si="9"/>
        <v>0</v>
      </c>
      <c r="E30" s="318">
        <f t="shared" si="9"/>
        <v>0</v>
      </c>
      <c r="F30" s="362">
        <f t="shared" si="9"/>
        <v>0</v>
      </c>
      <c r="H30" s="20">
        <v>2700</v>
      </c>
      <c r="I30" s="66" t="s">
        <v>13</v>
      </c>
      <c r="J30" s="365"/>
      <c r="K30" s="308"/>
      <c r="L30" s="309"/>
      <c r="M30" s="310">
        <v>0</v>
      </c>
      <c r="N30" s="311">
        <v>0</v>
      </c>
      <c r="P30" s="40" t="s">
        <v>5</v>
      </c>
      <c r="Q30" s="43">
        <f t="shared" si="4"/>
        <v>0</v>
      </c>
      <c r="R30" s="44">
        <f t="shared" si="5"/>
        <v>0</v>
      </c>
      <c r="S30" s="44">
        <f t="shared" si="6"/>
        <v>0</v>
      </c>
      <c r="T30" s="44">
        <f t="shared" si="7"/>
        <v>0</v>
      </c>
      <c r="U30" s="45">
        <f t="shared" si="8"/>
        <v>0</v>
      </c>
      <c r="W30" s="314" t="s">
        <v>104</v>
      </c>
      <c r="X30" s="24">
        <v>4.1603803887214604E-3</v>
      </c>
      <c r="Y30" s="24">
        <v>5.4393349255243202E-2</v>
      </c>
    </row>
    <row r="31" spans="2:25" ht="17.25" customHeight="1">
      <c r="B31" s="353" t="s">
        <v>285</v>
      </c>
      <c r="C31" s="318">
        <f>C19/10000</f>
        <v>0</v>
      </c>
      <c r="D31" s="318"/>
      <c r="E31" s="318"/>
      <c r="F31" s="362"/>
      <c r="H31" s="20"/>
      <c r="I31" s="40" t="s">
        <v>71</v>
      </c>
      <c r="J31" s="376">
        <f>U26*L31</f>
        <v>0</v>
      </c>
      <c r="K31" s="374">
        <f>J31</f>
        <v>0</v>
      </c>
      <c r="L31" s="377">
        <f>1-X9-X12</f>
        <v>0.47474360475928401</v>
      </c>
      <c r="M31" s="62">
        <v>0</v>
      </c>
      <c r="N31" s="63">
        <v>0</v>
      </c>
      <c r="P31" s="40" t="s">
        <v>6</v>
      </c>
      <c r="Q31" s="49"/>
      <c r="R31" s="50"/>
      <c r="S31" s="50"/>
      <c r="T31" s="50"/>
      <c r="U31" s="51">
        <f>SUM(U25:U30)</f>
        <v>0</v>
      </c>
      <c r="W31" s="314" t="s">
        <v>105</v>
      </c>
      <c r="X31" s="24">
        <v>1.9125125283939001E-2</v>
      </c>
      <c r="Y31" s="24">
        <v>3.5237001205231898E-2</v>
      </c>
    </row>
    <row r="32" spans="2:25" ht="17.25" customHeight="1">
      <c r="B32" s="353" t="s">
        <v>281</v>
      </c>
      <c r="C32" s="363" t="e">
        <f>④算出シート!D9</f>
        <v>#DIV/0!</v>
      </c>
      <c r="D32" s="318" t="s">
        <v>283</v>
      </c>
      <c r="F32" s="53"/>
      <c r="H32" s="20"/>
      <c r="I32" s="40" t="s">
        <v>72</v>
      </c>
      <c r="J32" s="376"/>
      <c r="K32" s="374">
        <f>J32</f>
        <v>0</v>
      </c>
      <c r="L32" s="375"/>
      <c r="M32" s="62">
        <v>0</v>
      </c>
      <c r="N32" s="63">
        <v>0</v>
      </c>
      <c r="W32" s="314" t="s">
        <v>106</v>
      </c>
      <c r="X32" s="24">
        <v>6.2453593356846103E-2</v>
      </c>
      <c r="Y32" s="471">
        <v>2.48572548161335E-2</v>
      </c>
    </row>
    <row r="33" spans="2:25" ht="17.25" customHeight="1" thickBot="1">
      <c r="B33" s="356" t="s">
        <v>282</v>
      </c>
      <c r="C33" s="319">
        <f>④算出シート!M8</f>
        <v>0</v>
      </c>
      <c r="D33" s="48" t="s">
        <v>284</v>
      </c>
      <c r="E33" s="48"/>
      <c r="F33" s="54"/>
      <c r="H33" s="20">
        <v>2800</v>
      </c>
      <c r="I33" s="66" t="s">
        <v>17</v>
      </c>
      <c r="J33" s="381"/>
      <c r="K33" s="382"/>
      <c r="L33" s="383"/>
      <c r="M33" s="384">
        <v>8.4829078480105499E-2</v>
      </c>
      <c r="N33" s="385">
        <v>5.8553529321779497E-3</v>
      </c>
      <c r="W33" s="313" t="s">
        <v>107</v>
      </c>
      <c r="X33" s="23">
        <v>2.2717174744949001E-2</v>
      </c>
      <c r="Y33" s="469"/>
    </row>
    <row r="34" spans="2:25" ht="17.25" customHeight="1" thickBot="1">
      <c r="F34" s="18" t="s">
        <v>298</v>
      </c>
      <c r="H34" s="20"/>
      <c r="I34" s="40" t="s">
        <v>18</v>
      </c>
      <c r="J34" s="376"/>
      <c r="K34" s="374">
        <f t="shared" ref="K34:K39" si="10">+J34</f>
        <v>0</v>
      </c>
      <c r="L34" s="375"/>
      <c r="M34" s="62">
        <v>0.15218925819601647</v>
      </c>
      <c r="N34" s="63">
        <v>8.8707101670859097E-3</v>
      </c>
      <c r="W34" s="315" t="s">
        <v>4</v>
      </c>
      <c r="X34" s="25">
        <f t="shared" ref="X34:Y34" si="11">SUM(X35:X48)</f>
        <v>1.0000000000000004</v>
      </c>
      <c r="Y34" s="26">
        <f t="shared" si="11"/>
        <v>1.0000000000000007</v>
      </c>
    </row>
    <row r="35" spans="2:25" ht="17.25" customHeight="1">
      <c r="C35" s="42">
        <f>C27/100</f>
        <v>0</v>
      </c>
      <c r="D35" s="42">
        <f t="shared" ref="D35:F35" si="12">D27/100</f>
        <v>0</v>
      </c>
      <c r="E35" s="42">
        <f t="shared" si="12"/>
        <v>0</v>
      </c>
      <c r="F35" s="42">
        <f t="shared" si="12"/>
        <v>0</v>
      </c>
      <c r="H35" s="20"/>
      <c r="I35" s="40" t="s">
        <v>73</v>
      </c>
      <c r="J35" s="376"/>
      <c r="K35" s="374">
        <f t="shared" si="10"/>
        <v>0</v>
      </c>
      <c r="L35" s="375"/>
      <c r="M35" s="62">
        <v>7.339390378642198E-2</v>
      </c>
      <c r="N35" s="63">
        <v>5.3434609376723221E-3</v>
      </c>
      <c r="W35" s="316" t="s">
        <v>108</v>
      </c>
      <c r="X35" s="27">
        <v>6.9611191475175402E-2</v>
      </c>
      <c r="Y35" s="27">
        <v>3.4457694208948501E-2</v>
      </c>
    </row>
    <row r="36" spans="2:25" ht="17.25" customHeight="1">
      <c r="C36" s="42">
        <f t="shared" ref="C36:F36" si="13">C28/100</f>
        <v>0</v>
      </c>
      <c r="D36" s="42">
        <f t="shared" si="13"/>
        <v>0</v>
      </c>
      <c r="E36" s="42">
        <f t="shared" si="13"/>
        <v>0</v>
      </c>
      <c r="F36" s="42">
        <f t="shared" si="13"/>
        <v>0</v>
      </c>
      <c r="H36" s="20">
        <v>2900</v>
      </c>
      <c r="I36" s="40" t="s">
        <v>74</v>
      </c>
      <c r="J36" s="376"/>
      <c r="K36" s="374">
        <f t="shared" si="10"/>
        <v>0</v>
      </c>
      <c r="L36" s="375"/>
      <c r="M36" s="62">
        <v>0</v>
      </c>
      <c r="N36" s="63">
        <v>0</v>
      </c>
      <c r="W36" s="313" t="s">
        <v>109</v>
      </c>
      <c r="X36" s="23">
        <v>2.6618982101650999E-2</v>
      </c>
      <c r="Y36" s="23">
        <v>1.3176455193117401E-2</v>
      </c>
    </row>
    <row r="37" spans="2:25" ht="20.25" customHeight="1">
      <c r="C37" s="42">
        <f t="shared" ref="C37:F37" si="14">C29/100</f>
        <v>0</v>
      </c>
      <c r="D37" s="42">
        <f t="shared" si="14"/>
        <v>0</v>
      </c>
      <c r="E37" s="42">
        <f t="shared" si="14"/>
        <v>0</v>
      </c>
      <c r="F37" s="42">
        <f t="shared" si="14"/>
        <v>0</v>
      </c>
      <c r="H37" s="20">
        <v>3000</v>
      </c>
      <c r="I37" s="40" t="s">
        <v>75</v>
      </c>
      <c r="J37" s="376"/>
      <c r="K37" s="374">
        <f t="shared" si="10"/>
        <v>0</v>
      </c>
      <c r="L37" s="375"/>
      <c r="M37" s="62">
        <v>0</v>
      </c>
      <c r="N37" s="63">
        <v>1.19741067561285E-5</v>
      </c>
      <c r="W37" s="314" t="s">
        <v>110</v>
      </c>
      <c r="X37" s="24">
        <v>5.4386442393082303E-2</v>
      </c>
      <c r="Y37" s="24">
        <v>0.10293727919736401</v>
      </c>
    </row>
    <row r="38" spans="2:25" ht="17.25" customHeight="1">
      <c r="C38" s="42">
        <f t="shared" ref="C38:F38" si="15">C30/100</f>
        <v>0</v>
      </c>
      <c r="D38" s="42">
        <f t="shared" si="15"/>
        <v>0</v>
      </c>
      <c r="E38" s="42">
        <f t="shared" si="15"/>
        <v>0</v>
      </c>
      <c r="F38" s="42">
        <f t="shared" si="15"/>
        <v>0</v>
      </c>
      <c r="H38" s="20">
        <v>3100</v>
      </c>
      <c r="I38" s="40" t="s">
        <v>76</v>
      </c>
      <c r="J38" s="376"/>
      <c r="K38" s="374">
        <f t="shared" si="10"/>
        <v>0</v>
      </c>
      <c r="L38" s="375"/>
      <c r="M38" s="62">
        <v>0</v>
      </c>
      <c r="N38" s="63">
        <v>0</v>
      </c>
      <c r="W38" s="314" t="s">
        <v>111</v>
      </c>
      <c r="X38" s="24">
        <v>0.12558655772250199</v>
      </c>
      <c r="Y38" s="24">
        <v>0.247822724310959</v>
      </c>
    </row>
    <row r="39" spans="2:25" ht="17.25" customHeight="1">
      <c r="C39" s="42">
        <f t="shared" ref="C39" si="16">C31/100</f>
        <v>0</v>
      </c>
      <c r="D39" s="42"/>
      <c r="E39" s="42"/>
      <c r="F39" s="42"/>
      <c r="H39" s="20">
        <v>3200</v>
      </c>
      <c r="I39" s="40" t="s">
        <v>77</v>
      </c>
      <c r="J39" s="376"/>
      <c r="K39" s="374">
        <f t="shared" si="10"/>
        <v>0</v>
      </c>
      <c r="L39" s="375"/>
      <c r="M39" s="62">
        <v>0</v>
      </c>
      <c r="N39" s="63">
        <v>0</v>
      </c>
      <c r="W39" s="314" t="s">
        <v>112</v>
      </c>
      <c r="X39" s="24">
        <v>0.15048109116532701</v>
      </c>
      <c r="Y39" s="24">
        <v>9.2180566160711304E-3</v>
      </c>
    </row>
    <row r="40" spans="2:25" ht="17.25" customHeight="1">
      <c r="C40" s="42"/>
      <c r="D40" s="42"/>
      <c r="E40" s="42"/>
      <c r="F40" s="42"/>
      <c r="H40" s="20">
        <v>3300</v>
      </c>
      <c r="I40" s="66" t="s">
        <v>16</v>
      </c>
      <c r="J40" s="365"/>
      <c r="K40" s="308"/>
      <c r="L40" s="309"/>
      <c r="M40" s="310">
        <v>0</v>
      </c>
      <c r="N40" s="311">
        <v>0</v>
      </c>
      <c r="W40" s="314" t="s">
        <v>113</v>
      </c>
      <c r="X40" s="24">
        <v>9.4553725773896397E-3</v>
      </c>
      <c r="Y40" s="24">
        <v>4.6804304020504998E-3</v>
      </c>
    </row>
    <row r="41" spans="2:25" ht="17.25" customHeight="1">
      <c r="C41" s="42"/>
      <c r="D41" s="42"/>
      <c r="E41" s="42"/>
      <c r="F41" s="42"/>
      <c r="H41" s="20"/>
      <c r="I41" s="40" t="s">
        <v>78</v>
      </c>
      <c r="J41" s="376">
        <f>U26*L41</f>
        <v>0</v>
      </c>
      <c r="K41" s="374">
        <f>+J41</f>
        <v>0</v>
      </c>
      <c r="L41" s="377">
        <f>X9</f>
        <v>0.41810506883707399</v>
      </c>
      <c r="M41" s="62">
        <v>0</v>
      </c>
      <c r="N41" s="63">
        <v>0</v>
      </c>
      <c r="W41" s="314" t="s">
        <v>114</v>
      </c>
      <c r="X41" s="24">
        <v>8.7324940162117094E-3</v>
      </c>
      <c r="Y41" s="24">
        <v>4.3226039105996698E-3</v>
      </c>
    </row>
    <row r="42" spans="2:25" ht="17.25" customHeight="1">
      <c r="H42" s="20"/>
      <c r="I42" s="40" t="s">
        <v>19</v>
      </c>
      <c r="J42" s="376"/>
      <c r="K42" s="374">
        <f t="shared" ref="K42:K43" si="17">+J42</f>
        <v>0</v>
      </c>
      <c r="L42" s="375"/>
      <c r="M42" s="62">
        <v>0</v>
      </c>
      <c r="N42" s="63">
        <v>0</v>
      </c>
      <c r="W42" s="314" t="s">
        <v>115</v>
      </c>
      <c r="X42" s="24">
        <v>7.4445108513775697E-3</v>
      </c>
      <c r="Y42" s="24">
        <v>3.6850493866844298E-3</v>
      </c>
    </row>
    <row r="43" spans="2:25" ht="17.25" customHeight="1">
      <c r="H43" s="20"/>
      <c r="I43" s="40" t="s">
        <v>20</v>
      </c>
      <c r="J43" s="376"/>
      <c r="K43" s="374">
        <f t="shared" si="17"/>
        <v>0</v>
      </c>
      <c r="L43" s="375"/>
      <c r="M43" s="62">
        <v>0</v>
      </c>
      <c r="N43" s="63">
        <v>0</v>
      </c>
      <c r="W43" s="314" t="s">
        <v>116</v>
      </c>
      <c r="X43" s="24">
        <v>8.4312110321409894E-2</v>
      </c>
      <c r="Y43" s="24">
        <v>4.17346816510435E-2</v>
      </c>
    </row>
    <row r="44" spans="2:25" ht="17.25" customHeight="1">
      <c r="H44" s="20"/>
      <c r="I44" s="366" t="s">
        <v>79</v>
      </c>
      <c r="J44" s="367">
        <f>D3</f>
        <v>0</v>
      </c>
      <c r="K44" s="368">
        <f>+J44</f>
        <v>0</v>
      </c>
      <c r="L44" s="369"/>
      <c r="M44" s="370">
        <v>0</v>
      </c>
      <c r="N44" s="371">
        <v>0</v>
      </c>
      <c r="W44" s="314" t="s">
        <v>117</v>
      </c>
      <c r="X44" s="24">
        <v>0.31692983023140098</v>
      </c>
      <c r="Y44" s="24">
        <v>0.308373101897917</v>
      </c>
    </row>
    <row r="45" spans="2:25" ht="17.25" customHeight="1">
      <c r="H45" s="20">
        <v>3400</v>
      </c>
      <c r="I45" s="66" t="s">
        <v>12</v>
      </c>
      <c r="J45" s="365"/>
      <c r="K45" s="308"/>
      <c r="L45" s="309"/>
      <c r="M45" s="310">
        <v>0</v>
      </c>
      <c r="N45" s="311">
        <v>0</v>
      </c>
      <c r="W45" s="314" t="s">
        <v>118</v>
      </c>
      <c r="X45" s="24">
        <v>3.40256813335418E-2</v>
      </c>
      <c r="Y45" s="24">
        <v>1.6842787744272801E-2</v>
      </c>
    </row>
    <row r="46" spans="2:25" ht="17.25" customHeight="1">
      <c r="H46" s="20"/>
      <c r="I46" s="40" t="s">
        <v>11</v>
      </c>
      <c r="J46" s="376">
        <f>U25*L46</f>
        <v>0</v>
      </c>
      <c r="K46" s="374">
        <f>J46</f>
        <v>0</v>
      </c>
      <c r="L46" s="378">
        <v>1</v>
      </c>
      <c r="M46" s="62">
        <v>0</v>
      </c>
      <c r="N46" s="63">
        <v>0</v>
      </c>
      <c r="W46" s="314" t="s">
        <v>119</v>
      </c>
      <c r="X46" s="24">
        <v>3.09231384503891E-2</v>
      </c>
      <c r="Y46" s="24">
        <v>0.17241011900049899</v>
      </c>
    </row>
    <row r="47" spans="2:25" ht="17.25" customHeight="1">
      <c r="H47" s="20"/>
      <c r="I47" s="40" t="s">
        <v>14</v>
      </c>
      <c r="J47" s="376">
        <f>U28*L47</f>
        <v>0</v>
      </c>
      <c r="K47" s="374">
        <f t="shared" ref="K47:K49" si="18">J47</f>
        <v>0</v>
      </c>
      <c r="L47" s="378">
        <v>1</v>
      </c>
      <c r="M47" s="62">
        <v>0</v>
      </c>
      <c r="N47" s="63">
        <v>0</v>
      </c>
      <c r="W47" s="314" t="s">
        <v>120</v>
      </c>
      <c r="X47" s="24">
        <v>3.4984902417364502E-2</v>
      </c>
      <c r="Y47" s="24">
        <v>1.7317604308746098E-2</v>
      </c>
    </row>
    <row r="48" spans="2:25" ht="17.25" customHeight="1" thickBot="1">
      <c r="H48" s="20"/>
      <c r="I48" s="40" t="s">
        <v>15</v>
      </c>
      <c r="J48" s="376"/>
      <c r="K48" s="374">
        <f t="shared" si="18"/>
        <v>0</v>
      </c>
      <c r="L48" s="375"/>
      <c r="M48" s="62">
        <v>0</v>
      </c>
      <c r="N48" s="63">
        <v>0</v>
      </c>
      <c r="W48" s="313" t="s">
        <v>121</v>
      </c>
      <c r="X48" s="23">
        <v>4.6507694943177497E-2</v>
      </c>
      <c r="Y48" s="23">
        <v>2.30214121717277E-2</v>
      </c>
    </row>
    <row r="49" spans="8:25" ht="17.25" customHeight="1" thickBot="1">
      <c r="H49" s="20"/>
      <c r="I49" s="40" t="s">
        <v>80</v>
      </c>
      <c r="J49" s="376">
        <f>(U29+U30)*L49</f>
        <v>0</v>
      </c>
      <c r="K49" s="374">
        <f t="shared" si="18"/>
        <v>0</v>
      </c>
      <c r="L49" s="378">
        <v>1</v>
      </c>
      <c r="M49" s="62">
        <v>0</v>
      </c>
      <c r="N49" s="63">
        <v>0</v>
      </c>
      <c r="W49" s="315" t="s">
        <v>5</v>
      </c>
      <c r="X49" s="25">
        <f t="shared" ref="X49" si="19">X50+X51</f>
        <v>1</v>
      </c>
      <c r="Y49" s="26">
        <v>1</v>
      </c>
    </row>
    <row r="50" spans="8:25" ht="17.25" customHeight="1" thickBot="1">
      <c r="H50" s="28">
        <v>3500</v>
      </c>
      <c r="I50" s="56" t="s">
        <v>5</v>
      </c>
      <c r="J50" s="379"/>
      <c r="K50" s="379">
        <f>+J50</f>
        <v>0</v>
      </c>
      <c r="L50" s="380"/>
      <c r="M50" s="64">
        <v>2.4376470588235302E-2</v>
      </c>
      <c r="N50" s="65">
        <v>3.04E-2</v>
      </c>
      <c r="W50" s="316" t="s">
        <v>122</v>
      </c>
      <c r="X50" s="27">
        <v>0.36482102224969898</v>
      </c>
      <c r="Y50" s="69" t="s">
        <v>123</v>
      </c>
    </row>
    <row r="51" spans="8:25" ht="17.25" customHeight="1">
      <c r="W51" s="317" t="s">
        <v>5</v>
      </c>
      <c r="X51" s="29">
        <v>0.63517897775030097</v>
      </c>
      <c r="Y51" s="30" t="s">
        <v>123</v>
      </c>
    </row>
    <row r="52" spans="8:25" ht="17.25" customHeight="1"/>
  </sheetData>
  <sheetProtection algorithmName="SHA-512" hashValue="2VPBvgdoEn7VqVcS+8XAtTzkEBLupu70ycbKoNPM1WzU9Omz92Ok7QS7o5ezaRRi0CcVZZi1OyqWI4jX99xpLw==" saltValue="OzStKCTHe1BTjatZci7Mpg==" spinCount="100000" sheet="1" objects="1" scenarios="1" selectLockedCells="1" selectUnlockedCells="1"/>
  <mergeCells count="5">
    <mergeCell ref="W3:W4"/>
    <mergeCell ref="X3:X4"/>
    <mergeCell ref="Y19:Y20"/>
    <mergeCell ref="Y21:Y23"/>
    <mergeCell ref="Y32:Y33"/>
  </mergeCells>
  <phoneticPr fontId="11"/>
  <pageMargins left="0.7" right="0.7" top="0.75" bottom="0.75" header="0.3" footer="0.3"/>
  <pageSetup paperSize="9" scale="26" orientation="landscape"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C7AE1C-8816-4258-8434-8128F334AC63}">
  <sheetPr codeName="Sheet7"/>
  <dimension ref="B1:I50"/>
  <sheetViews>
    <sheetView showGridLines="0" zoomScale="85" zoomScaleNormal="85" workbookViewId="0">
      <selection activeCell="D21" sqref="D21"/>
    </sheetView>
  </sheetViews>
  <sheetFormatPr defaultColWidth="8.875" defaultRowHeight="13.5"/>
  <cols>
    <col min="1" max="1" width="8.875" style="218"/>
    <col min="2" max="2" width="5" style="218" customWidth="1"/>
    <col min="3" max="3" width="36.125" style="218" customWidth="1"/>
    <col min="4" max="4" width="19.5" style="218" bestFit="1" customWidth="1"/>
    <col min="5" max="8" width="15.5" style="218" customWidth="1"/>
    <col min="9" max="9" width="19.5" style="218" bestFit="1" customWidth="1"/>
    <col min="10" max="16384" width="8.875" style="218"/>
  </cols>
  <sheetData>
    <row r="1" spans="2:9" ht="14.25" thickBot="1"/>
    <row r="2" spans="2:9">
      <c r="B2" s="472" t="s">
        <v>142</v>
      </c>
      <c r="C2" s="473"/>
      <c r="D2" s="138">
        <v>1</v>
      </c>
      <c r="E2" s="138">
        <v>2</v>
      </c>
      <c r="F2" s="138">
        <v>3</v>
      </c>
      <c r="G2" s="138">
        <v>4</v>
      </c>
      <c r="H2" s="219">
        <v>5</v>
      </c>
      <c r="I2" s="220">
        <v>6</v>
      </c>
    </row>
    <row r="3" spans="2:9" ht="58.5" customHeight="1">
      <c r="B3" s="474"/>
      <c r="C3" s="475"/>
      <c r="D3" s="221" t="s">
        <v>143</v>
      </c>
      <c r="E3" s="222" t="s">
        <v>140</v>
      </c>
      <c r="F3" s="223" t="s">
        <v>144</v>
      </c>
      <c r="G3" s="223" t="s">
        <v>141</v>
      </c>
      <c r="H3" s="224" t="s">
        <v>145</v>
      </c>
      <c r="I3" s="225" t="s">
        <v>146</v>
      </c>
    </row>
    <row r="4" spans="2:9">
      <c r="B4" s="476"/>
      <c r="C4" s="477"/>
      <c r="D4" s="223" t="s">
        <v>147</v>
      </c>
      <c r="E4" s="222" t="s">
        <v>148</v>
      </c>
      <c r="F4" s="223" t="s">
        <v>149</v>
      </c>
      <c r="G4" s="223" t="s">
        <v>150</v>
      </c>
      <c r="H4" s="224" t="s">
        <v>151</v>
      </c>
      <c r="I4" s="226" t="s">
        <v>152</v>
      </c>
    </row>
    <row r="5" spans="2:9">
      <c r="B5" s="478" t="s">
        <v>6</v>
      </c>
      <c r="C5" s="479"/>
      <c r="D5" s="227">
        <f>SUM(D6:D48)</f>
        <v>0</v>
      </c>
      <c r="E5" s="228"/>
      <c r="F5" s="227">
        <f>SUM(F6:F48)</f>
        <v>0</v>
      </c>
      <c r="G5" s="229"/>
      <c r="H5" s="230">
        <f>SUM(H6:H48)</f>
        <v>0</v>
      </c>
      <c r="I5" s="231">
        <f>SUM(I6:I48)</f>
        <v>0</v>
      </c>
    </row>
    <row r="6" spans="2:9">
      <c r="B6" s="232">
        <v>1</v>
      </c>
      <c r="C6" s="233" t="s">
        <v>22</v>
      </c>
      <c r="D6" s="234">
        <f>①事前データ!K4</f>
        <v>0</v>
      </c>
      <c r="E6" s="235">
        <v>0.445997674129057</v>
      </c>
      <c r="F6" s="236">
        <f>D6*E6</f>
        <v>0</v>
      </c>
      <c r="G6" s="237">
        <f>①事前データ!N4</f>
        <v>3.6947315423534903E-2</v>
      </c>
      <c r="H6" s="238">
        <f t="shared" ref="H6:H48" si="0">G6*D6</f>
        <v>0</v>
      </c>
      <c r="I6" s="239">
        <f t="shared" ref="I6:I47" si="1">D6-(F6+H6)</f>
        <v>0</v>
      </c>
    </row>
    <row r="7" spans="2:9">
      <c r="B7" s="240">
        <v>2</v>
      </c>
      <c r="C7" s="218" t="s">
        <v>24</v>
      </c>
      <c r="D7" s="241">
        <f>①事前データ!K5</f>
        <v>0</v>
      </c>
      <c r="E7" s="242">
        <v>0.47139014980239702</v>
      </c>
      <c r="F7" s="243">
        <f t="shared" ref="F7:F48" si="2">D7*E7</f>
        <v>0</v>
      </c>
      <c r="G7" s="244">
        <f>①事前データ!N5</f>
        <v>1.7279245526774799E-2</v>
      </c>
      <c r="H7" s="245">
        <f t="shared" si="0"/>
        <v>0</v>
      </c>
      <c r="I7" s="246">
        <f t="shared" si="1"/>
        <v>0</v>
      </c>
    </row>
    <row r="8" spans="2:9">
      <c r="B8" s="240">
        <v>3</v>
      </c>
      <c r="C8" s="218" t="s">
        <v>26</v>
      </c>
      <c r="D8" s="241">
        <f>①事前データ!K6</f>
        <v>0</v>
      </c>
      <c r="E8" s="242">
        <v>0.46442694190471301</v>
      </c>
      <c r="F8" s="243">
        <f t="shared" si="2"/>
        <v>0</v>
      </c>
      <c r="G8" s="244">
        <f>①事前データ!N6</f>
        <v>2.39389408738125E-2</v>
      </c>
      <c r="H8" s="245">
        <f t="shared" si="0"/>
        <v>0</v>
      </c>
      <c r="I8" s="246">
        <f t="shared" si="1"/>
        <v>0</v>
      </c>
    </row>
    <row r="9" spans="2:9">
      <c r="B9" s="240">
        <v>4</v>
      </c>
      <c r="C9" s="218" t="s">
        <v>28</v>
      </c>
      <c r="D9" s="241">
        <f>①事前データ!K7</f>
        <v>0</v>
      </c>
      <c r="E9" s="242">
        <v>-7.6027518080790293E-2</v>
      </c>
      <c r="F9" s="243">
        <f t="shared" si="2"/>
        <v>0</v>
      </c>
      <c r="G9" s="244">
        <f>①事前データ!N7</f>
        <v>-3.5279590756747202E-3</v>
      </c>
      <c r="H9" s="245">
        <f t="shared" si="0"/>
        <v>0</v>
      </c>
      <c r="I9" s="246">
        <f t="shared" si="1"/>
        <v>0</v>
      </c>
    </row>
    <row r="10" spans="2:9">
      <c r="B10" s="240">
        <v>5</v>
      </c>
      <c r="C10" s="218" t="s">
        <v>30</v>
      </c>
      <c r="D10" s="241">
        <f>①事前データ!K8</f>
        <v>0</v>
      </c>
      <c r="E10" s="242">
        <v>0.381000755085797</v>
      </c>
      <c r="F10" s="243">
        <f t="shared" si="2"/>
        <v>0</v>
      </c>
      <c r="G10" s="244">
        <f>①事前データ!N8</f>
        <v>2.6009416477027501E-2</v>
      </c>
      <c r="H10" s="245">
        <f>G10*D10</f>
        <v>0</v>
      </c>
      <c r="I10" s="246">
        <f>D10-(F10+H10)</f>
        <v>0</v>
      </c>
    </row>
    <row r="11" spans="2:9">
      <c r="B11" s="240">
        <v>6</v>
      </c>
      <c r="C11" s="218" t="s">
        <v>32</v>
      </c>
      <c r="D11" s="241">
        <f>①事前データ!K9</f>
        <v>0</v>
      </c>
      <c r="E11" s="242">
        <v>0.55920364649897503</v>
      </c>
      <c r="F11" s="243">
        <f t="shared" si="2"/>
        <v>0</v>
      </c>
      <c r="G11" s="244">
        <f>①事前データ!N9</f>
        <v>2.1034613848978201E-2</v>
      </c>
      <c r="H11" s="245">
        <f t="shared" si="0"/>
        <v>0</v>
      </c>
      <c r="I11" s="246">
        <f t="shared" si="1"/>
        <v>0</v>
      </c>
    </row>
    <row r="12" spans="2:9">
      <c r="B12" s="240">
        <v>7</v>
      </c>
      <c r="C12" s="218" t="s">
        <v>34</v>
      </c>
      <c r="D12" s="241">
        <f>①事前データ!K10</f>
        <v>0</v>
      </c>
      <c r="E12" s="242">
        <v>0.68605479924625801</v>
      </c>
      <c r="F12" s="243">
        <f t="shared" si="2"/>
        <v>0</v>
      </c>
      <c r="G12" s="244">
        <f>①事前データ!N10</f>
        <v>1.3654248585106801E-2</v>
      </c>
      <c r="H12" s="245">
        <f t="shared" si="0"/>
        <v>0</v>
      </c>
      <c r="I12" s="246">
        <f t="shared" si="1"/>
        <v>0</v>
      </c>
    </row>
    <row r="13" spans="2:9">
      <c r="B13" s="240">
        <v>8</v>
      </c>
      <c r="C13" s="218" t="s">
        <v>36</v>
      </c>
      <c r="D13" s="241">
        <f>①事前データ!K11</f>
        <v>0</v>
      </c>
      <c r="E13" s="242">
        <v>0.60464258173647001</v>
      </c>
      <c r="F13" s="243">
        <f t="shared" si="2"/>
        <v>0</v>
      </c>
      <c r="G13" s="244">
        <f>①事前データ!N11</f>
        <v>6.35110819976617E-2</v>
      </c>
      <c r="H13" s="245">
        <f t="shared" si="0"/>
        <v>0</v>
      </c>
      <c r="I13" s="246">
        <f t="shared" si="1"/>
        <v>0</v>
      </c>
    </row>
    <row r="14" spans="2:9">
      <c r="B14" s="240">
        <v>9</v>
      </c>
      <c r="C14" s="218" t="s">
        <v>38</v>
      </c>
      <c r="D14" s="241">
        <f>①事前データ!K12</f>
        <v>0</v>
      </c>
      <c r="E14" s="242">
        <v>0.55247686013473596</v>
      </c>
      <c r="F14" s="243">
        <f t="shared" si="2"/>
        <v>0</v>
      </c>
      <c r="G14" s="244">
        <f>①事前データ!N12</f>
        <v>1.1460045314782501E-2</v>
      </c>
      <c r="H14" s="245">
        <f t="shared" si="0"/>
        <v>0</v>
      </c>
      <c r="I14" s="246">
        <f t="shared" si="1"/>
        <v>0</v>
      </c>
    </row>
    <row r="15" spans="2:9">
      <c r="B15" s="240">
        <v>10</v>
      </c>
      <c r="C15" s="218" t="s">
        <v>40</v>
      </c>
      <c r="D15" s="241">
        <f>①事前データ!K13</f>
        <v>0</v>
      </c>
      <c r="E15" s="242">
        <v>0.33260322467151199</v>
      </c>
      <c r="F15" s="243">
        <f t="shared" si="2"/>
        <v>0</v>
      </c>
      <c r="G15" s="244">
        <f>①事前データ!N13</f>
        <v>1.54144399506026E-2</v>
      </c>
      <c r="H15" s="245">
        <f t="shared" si="0"/>
        <v>0</v>
      </c>
      <c r="I15" s="246">
        <f t="shared" si="1"/>
        <v>0</v>
      </c>
    </row>
    <row r="16" spans="2:9">
      <c r="B16" s="240">
        <v>11</v>
      </c>
      <c r="C16" s="218" t="s">
        <v>42</v>
      </c>
      <c r="D16" s="241">
        <f>①事前データ!K14</f>
        <v>0</v>
      </c>
      <c r="E16" s="242">
        <v>0.56109879694880505</v>
      </c>
      <c r="F16" s="243">
        <f t="shared" si="2"/>
        <v>0</v>
      </c>
      <c r="G16" s="244">
        <f>①事前データ!N14</f>
        <v>2.4733631930537899E-2</v>
      </c>
      <c r="H16" s="245">
        <f t="shared" si="0"/>
        <v>0</v>
      </c>
      <c r="I16" s="246">
        <f t="shared" si="1"/>
        <v>0</v>
      </c>
    </row>
    <row r="17" spans="2:9">
      <c r="B17" s="240">
        <v>12</v>
      </c>
      <c r="C17" s="218" t="s">
        <v>44</v>
      </c>
      <c r="D17" s="241">
        <f>①事前データ!K15</f>
        <v>0</v>
      </c>
      <c r="E17" s="242">
        <v>-6.9434398958484001E-4</v>
      </c>
      <c r="F17" s="243">
        <f t="shared" si="2"/>
        <v>0</v>
      </c>
      <c r="G17" s="244">
        <f>①事前データ!N15</f>
        <v>-2.8930999566035E-5</v>
      </c>
      <c r="H17" s="245">
        <f t="shared" si="0"/>
        <v>0</v>
      </c>
      <c r="I17" s="246">
        <f t="shared" si="1"/>
        <v>0</v>
      </c>
    </row>
    <row r="18" spans="2:9">
      <c r="B18" s="240">
        <v>13</v>
      </c>
      <c r="C18" s="218" t="s">
        <v>46</v>
      </c>
      <c r="D18" s="241">
        <f>①事前データ!K16</f>
        <v>0</v>
      </c>
      <c r="E18" s="242">
        <v>0.58521245951412204</v>
      </c>
      <c r="F18" s="243">
        <f t="shared" si="2"/>
        <v>0</v>
      </c>
      <c r="G18" s="244">
        <f>①事前データ!N16</f>
        <v>1.65125806770983E-2</v>
      </c>
      <c r="H18" s="245">
        <f t="shared" si="0"/>
        <v>0</v>
      </c>
      <c r="I18" s="246">
        <f t="shared" si="1"/>
        <v>0</v>
      </c>
    </row>
    <row r="19" spans="2:9">
      <c r="B19" s="240">
        <v>14</v>
      </c>
      <c r="C19" s="218" t="s">
        <v>48</v>
      </c>
      <c r="D19" s="241">
        <f>①事前データ!K17</f>
        <v>0</v>
      </c>
      <c r="E19" s="242">
        <v>0.53174802157463996</v>
      </c>
      <c r="F19" s="243">
        <f t="shared" si="2"/>
        <v>0</v>
      </c>
      <c r="G19" s="244">
        <f>①事前データ!N17</f>
        <v>1.9184779464234102E-2</v>
      </c>
      <c r="H19" s="245">
        <f t="shared" si="0"/>
        <v>0</v>
      </c>
      <c r="I19" s="246">
        <f t="shared" si="1"/>
        <v>0</v>
      </c>
    </row>
    <row r="20" spans="2:9">
      <c r="B20" s="240">
        <v>15</v>
      </c>
      <c r="C20" s="218" t="s">
        <v>50</v>
      </c>
      <c r="D20" s="241">
        <f>①事前データ!K18</f>
        <v>0</v>
      </c>
      <c r="E20" s="242">
        <v>0.59710204771110598</v>
      </c>
      <c r="F20" s="243">
        <f t="shared" si="2"/>
        <v>0</v>
      </c>
      <c r="G20" s="244">
        <f>①事前データ!N18</f>
        <v>6.9445747855627904E-3</v>
      </c>
      <c r="H20" s="245">
        <f t="shared" si="0"/>
        <v>0</v>
      </c>
      <c r="I20" s="246">
        <f t="shared" si="1"/>
        <v>0</v>
      </c>
    </row>
    <row r="21" spans="2:9">
      <c r="B21" s="240">
        <v>16</v>
      </c>
      <c r="C21" s="218" t="s">
        <v>52</v>
      </c>
      <c r="D21" s="241">
        <f>①事前データ!K19</f>
        <v>0</v>
      </c>
      <c r="E21" s="242">
        <v>0.33819662062903899</v>
      </c>
      <c r="F21" s="243">
        <f t="shared" si="2"/>
        <v>0</v>
      </c>
      <c r="G21" s="244">
        <f>①事前データ!N19</f>
        <v>7.2310688763071304E-3</v>
      </c>
      <c r="H21" s="245">
        <f t="shared" si="0"/>
        <v>0</v>
      </c>
      <c r="I21" s="246">
        <f t="shared" si="1"/>
        <v>0</v>
      </c>
    </row>
    <row r="22" spans="2:9">
      <c r="B22" s="240">
        <v>17</v>
      </c>
      <c r="C22" s="218" t="s">
        <v>54</v>
      </c>
      <c r="D22" s="241">
        <f>①事前データ!K20</f>
        <v>0</v>
      </c>
      <c r="E22" s="242">
        <v>0.32529319509000898</v>
      </c>
      <c r="F22" s="243">
        <f t="shared" si="2"/>
        <v>0</v>
      </c>
      <c r="G22" s="244">
        <f>①事前データ!N20</f>
        <v>1.5640348398915399E-2</v>
      </c>
      <c r="H22" s="245">
        <f t="shared" si="0"/>
        <v>0</v>
      </c>
      <c r="I22" s="246">
        <f t="shared" si="1"/>
        <v>0</v>
      </c>
    </row>
    <row r="23" spans="2:9">
      <c r="B23" s="240">
        <v>18</v>
      </c>
      <c r="C23" s="218" t="s">
        <v>56</v>
      </c>
      <c r="D23" s="241">
        <f>①事前データ!K21</f>
        <v>0</v>
      </c>
      <c r="E23" s="242">
        <v>0.705892784106672</v>
      </c>
      <c r="F23" s="243">
        <f t="shared" si="2"/>
        <v>0</v>
      </c>
      <c r="G23" s="244">
        <f>①事前データ!N21</f>
        <v>4.8994511356258499E-3</v>
      </c>
      <c r="H23" s="245">
        <f t="shared" si="0"/>
        <v>0</v>
      </c>
      <c r="I23" s="246">
        <f t="shared" si="1"/>
        <v>0</v>
      </c>
    </row>
    <row r="24" spans="2:9">
      <c r="B24" s="240">
        <v>19</v>
      </c>
      <c r="C24" s="218" t="s">
        <v>58</v>
      </c>
      <c r="D24" s="241">
        <f>①事前データ!K22</f>
        <v>0</v>
      </c>
      <c r="E24" s="242">
        <v>0.53562047011839897</v>
      </c>
      <c r="F24" s="243">
        <f t="shared" si="2"/>
        <v>0</v>
      </c>
      <c r="G24" s="244">
        <f>①事前データ!N22</f>
        <v>2.2975595050982799E-2</v>
      </c>
      <c r="H24" s="245">
        <f t="shared" si="0"/>
        <v>0</v>
      </c>
      <c r="I24" s="246">
        <f t="shared" si="1"/>
        <v>0</v>
      </c>
    </row>
    <row r="25" spans="2:9">
      <c r="B25" s="240">
        <v>20</v>
      </c>
      <c r="C25" s="218" t="s">
        <v>60</v>
      </c>
      <c r="D25" s="241">
        <f>①事前データ!K23</f>
        <v>0</v>
      </c>
      <c r="E25" s="242">
        <v>0</v>
      </c>
      <c r="F25" s="243">
        <f t="shared" si="2"/>
        <v>0</v>
      </c>
      <c r="G25" s="244">
        <f>①事前データ!N23</f>
        <v>0</v>
      </c>
      <c r="H25" s="245">
        <f t="shared" si="0"/>
        <v>0</v>
      </c>
      <c r="I25" s="246">
        <f t="shared" si="1"/>
        <v>0</v>
      </c>
    </row>
    <row r="26" spans="2:9">
      <c r="B26" s="240">
        <v>21</v>
      </c>
      <c r="C26" s="218" t="s">
        <v>62</v>
      </c>
      <c r="D26" s="241">
        <f>①事前データ!K24</f>
        <v>0</v>
      </c>
      <c r="E26" s="242">
        <v>0</v>
      </c>
      <c r="F26" s="243">
        <f t="shared" si="2"/>
        <v>0</v>
      </c>
      <c r="G26" s="244">
        <f>①事前データ!N24</f>
        <v>0</v>
      </c>
      <c r="H26" s="245">
        <f t="shared" si="0"/>
        <v>0</v>
      </c>
      <c r="I26" s="246">
        <f t="shared" si="1"/>
        <v>0</v>
      </c>
    </row>
    <row r="27" spans="2:9">
      <c r="B27" s="240">
        <v>22</v>
      </c>
      <c r="C27" s="218" t="s">
        <v>64</v>
      </c>
      <c r="D27" s="241">
        <f>①事前データ!K25</f>
        <v>0</v>
      </c>
      <c r="E27" s="242">
        <v>0</v>
      </c>
      <c r="F27" s="243">
        <f t="shared" si="2"/>
        <v>0</v>
      </c>
      <c r="G27" s="244">
        <f>①事前データ!N25</f>
        <v>0</v>
      </c>
      <c r="H27" s="245">
        <f t="shared" si="0"/>
        <v>0</v>
      </c>
      <c r="I27" s="246">
        <f t="shared" si="1"/>
        <v>0</v>
      </c>
    </row>
    <row r="28" spans="2:9">
      <c r="B28" s="240">
        <v>23</v>
      </c>
      <c r="C28" s="218" t="s">
        <v>66</v>
      </c>
      <c r="D28" s="241">
        <f>①事前データ!K26</f>
        <v>0</v>
      </c>
      <c r="E28" s="242">
        <v>0</v>
      </c>
      <c r="F28" s="243">
        <f t="shared" si="2"/>
        <v>0</v>
      </c>
      <c r="G28" s="244">
        <f>①事前データ!N26</f>
        <v>0</v>
      </c>
      <c r="H28" s="245">
        <f t="shared" si="0"/>
        <v>0</v>
      </c>
      <c r="I28" s="246">
        <f t="shared" si="1"/>
        <v>0</v>
      </c>
    </row>
    <row r="29" spans="2:9">
      <c r="B29" s="240">
        <v>24</v>
      </c>
      <c r="C29" s="218" t="s">
        <v>68</v>
      </c>
      <c r="D29" s="241">
        <f>①事前データ!K27</f>
        <v>0</v>
      </c>
      <c r="E29" s="242">
        <v>0</v>
      </c>
      <c r="F29" s="243">
        <f t="shared" si="2"/>
        <v>0</v>
      </c>
      <c r="G29" s="244">
        <f>①事前データ!N27</f>
        <v>0</v>
      </c>
      <c r="H29" s="245">
        <f t="shared" si="0"/>
        <v>0</v>
      </c>
      <c r="I29" s="247">
        <f>D29-(F29+H29)+F5</f>
        <v>0</v>
      </c>
    </row>
    <row r="30" spans="2:9">
      <c r="B30" s="240">
        <v>25</v>
      </c>
      <c r="C30" s="218" t="s">
        <v>69</v>
      </c>
      <c r="D30" s="241">
        <f>①事前データ!K28</f>
        <v>0</v>
      </c>
      <c r="E30" s="242">
        <v>0</v>
      </c>
      <c r="F30" s="243">
        <f t="shared" si="2"/>
        <v>0</v>
      </c>
      <c r="G30" s="244">
        <f>①事前データ!N28</f>
        <v>0</v>
      </c>
      <c r="H30" s="245">
        <f t="shared" si="0"/>
        <v>0</v>
      </c>
      <c r="I30" s="246">
        <f t="shared" si="1"/>
        <v>0</v>
      </c>
    </row>
    <row r="31" spans="2:9">
      <c r="B31" s="240">
        <v>26</v>
      </c>
      <c r="C31" s="218" t="s">
        <v>70</v>
      </c>
      <c r="D31" s="241">
        <f>①事前データ!K29</f>
        <v>0</v>
      </c>
      <c r="E31" s="242">
        <v>0</v>
      </c>
      <c r="F31" s="243">
        <f t="shared" si="2"/>
        <v>0</v>
      </c>
      <c r="G31" s="244">
        <f>①事前データ!N29</f>
        <v>0</v>
      </c>
      <c r="H31" s="245">
        <f t="shared" si="0"/>
        <v>0</v>
      </c>
      <c r="I31" s="246">
        <f t="shared" si="1"/>
        <v>0</v>
      </c>
    </row>
    <row r="32" spans="2:9">
      <c r="B32" s="240">
        <v>27</v>
      </c>
      <c r="C32" s="248" t="s">
        <v>71</v>
      </c>
      <c r="D32" s="241">
        <f>①事前データ!K31</f>
        <v>0</v>
      </c>
      <c r="E32" s="242">
        <v>0</v>
      </c>
      <c r="F32" s="243">
        <f t="shared" si="2"/>
        <v>0</v>
      </c>
      <c r="G32" s="244">
        <f>①事前データ!N31</f>
        <v>0</v>
      </c>
      <c r="H32" s="245">
        <f t="shared" si="0"/>
        <v>0</v>
      </c>
      <c r="I32" s="247">
        <f>D32-(F32+H32)+H5</f>
        <v>0</v>
      </c>
    </row>
    <row r="33" spans="2:9">
      <c r="B33" s="240">
        <v>27</v>
      </c>
      <c r="C33" s="248" t="s">
        <v>72</v>
      </c>
      <c r="D33" s="241">
        <f>①事前データ!K32</f>
        <v>0</v>
      </c>
      <c r="E33" s="242">
        <v>0</v>
      </c>
      <c r="F33" s="243">
        <f>D33*E33</f>
        <v>0</v>
      </c>
      <c r="G33" s="244">
        <f>①事前データ!N32</f>
        <v>0</v>
      </c>
      <c r="H33" s="245">
        <f t="shared" si="0"/>
        <v>0</v>
      </c>
      <c r="I33" s="249">
        <f>D33-(F33+H33)</f>
        <v>0</v>
      </c>
    </row>
    <row r="34" spans="2:9">
      <c r="B34" s="240">
        <v>28</v>
      </c>
      <c r="C34" s="248" t="s">
        <v>153</v>
      </c>
      <c r="D34" s="241">
        <f>①事前データ!K34</f>
        <v>0</v>
      </c>
      <c r="E34" s="242">
        <v>0.15218925819601647</v>
      </c>
      <c r="F34" s="243">
        <f t="shared" si="2"/>
        <v>0</v>
      </c>
      <c r="G34" s="244">
        <f>①事前データ!N34</f>
        <v>8.8707101670859097E-3</v>
      </c>
      <c r="H34" s="250">
        <f>G34*D34</f>
        <v>0</v>
      </c>
      <c r="I34" s="246">
        <f>D34-(F34+H34)</f>
        <v>0</v>
      </c>
    </row>
    <row r="35" spans="2:9">
      <c r="B35" s="240">
        <v>28</v>
      </c>
      <c r="C35" s="248" t="s">
        <v>73</v>
      </c>
      <c r="D35" s="241">
        <f>①事前データ!K35</f>
        <v>0</v>
      </c>
      <c r="E35" s="242">
        <v>7.339390378642198E-2</v>
      </c>
      <c r="F35" s="243">
        <f t="shared" si="2"/>
        <v>0</v>
      </c>
      <c r="G35" s="244">
        <f>①事前データ!N35</f>
        <v>5.3434609376723221E-3</v>
      </c>
      <c r="H35" s="245">
        <f t="shared" si="0"/>
        <v>0</v>
      </c>
      <c r="I35" s="246">
        <f t="shared" si="1"/>
        <v>0</v>
      </c>
    </row>
    <row r="36" spans="2:9">
      <c r="B36" s="240">
        <v>29</v>
      </c>
      <c r="C36" s="218" t="s">
        <v>74</v>
      </c>
      <c r="D36" s="241">
        <f>①事前データ!K36</f>
        <v>0</v>
      </c>
      <c r="E36" s="242">
        <v>0</v>
      </c>
      <c r="F36" s="243">
        <f t="shared" si="2"/>
        <v>0</v>
      </c>
      <c r="G36" s="244">
        <f>①事前データ!N36</f>
        <v>0</v>
      </c>
      <c r="H36" s="245">
        <f t="shared" si="0"/>
        <v>0</v>
      </c>
      <c r="I36" s="246">
        <f t="shared" si="1"/>
        <v>0</v>
      </c>
    </row>
    <row r="37" spans="2:9">
      <c r="B37" s="240">
        <v>30</v>
      </c>
      <c r="C37" s="218" t="s">
        <v>75</v>
      </c>
      <c r="D37" s="241">
        <f>①事前データ!K37</f>
        <v>0</v>
      </c>
      <c r="E37" s="242">
        <v>0</v>
      </c>
      <c r="F37" s="243">
        <f t="shared" si="2"/>
        <v>0</v>
      </c>
      <c r="G37" s="244">
        <f>①事前データ!N37</f>
        <v>1.19741067561285E-5</v>
      </c>
      <c r="H37" s="245">
        <f t="shared" si="0"/>
        <v>0</v>
      </c>
      <c r="I37" s="246">
        <f t="shared" si="1"/>
        <v>0</v>
      </c>
    </row>
    <row r="38" spans="2:9">
      <c r="B38" s="240">
        <v>31</v>
      </c>
      <c r="C38" s="218" t="s">
        <v>76</v>
      </c>
      <c r="D38" s="241">
        <f>①事前データ!K38</f>
        <v>0</v>
      </c>
      <c r="E38" s="242">
        <v>0</v>
      </c>
      <c r="F38" s="243">
        <f t="shared" si="2"/>
        <v>0</v>
      </c>
      <c r="G38" s="244">
        <f>①事前データ!N38</f>
        <v>0</v>
      </c>
      <c r="H38" s="245">
        <f t="shared" si="0"/>
        <v>0</v>
      </c>
      <c r="I38" s="246">
        <f t="shared" si="1"/>
        <v>0</v>
      </c>
    </row>
    <row r="39" spans="2:9">
      <c r="B39" s="240">
        <v>32</v>
      </c>
      <c r="C39" s="218" t="s">
        <v>77</v>
      </c>
      <c r="D39" s="241">
        <f>①事前データ!K39</f>
        <v>0</v>
      </c>
      <c r="E39" s="242">
        <v>0</v>
      </c>
      <c r="F39" s="243">
        <f t="shared" si="2"/>
        <v>0</v>
      </c>
      <c r="G39" s="244">
        <f>①事前データ!N39</f>
        <v>0</v>
      </c>
      <c r="H39" s="245">
        <f t="shared" si="0"/>
        <v>0</v>
      </c>
      <c r="I39" s="246">
        <f t="shared" si="1"/>
        <v>0</v>
      </c>
    </row>
    <row r="40" spans="2:9">
      <c r="B40" s="240">
        <v>33</v>
      </c>
      <c r="C40" s="248" t="s">
        <v>78</v>
      </c>
      <c r="D40" s="241">
        <f>①事前データ!K41</f>
        <v>0</v>
      </c>
      <c r="E40" s="242">
        <v>0</v>
      </c>
      <c r="F40" s="243">
        <f t="shared" si="2"/>
        <v>0</v>
      </c>
      <c r="G40" s="244">
        <f>①事前データ!N41</f>
        <v>0</v>
      </c>
      <c r="H40" s="245">
        <f t="shared" si="0"/>
        <v>0</v>
      </c>
      <c r="I40" s="246">
        <f t="shared" si="1"/>
        <v>0</v>
      </c>
    </row>
    <row r="41" spans="2:9">
      <c r="B41" s="240">
        <v>33</v>
      </c>
      <c r="C41" s="248" t="s">
        <v>19</v>
      </c>
      <c r="D41" s="241">
        <f>①事前データ!K42</f>
        <v>0</v>
      </c>
      <c r="E41" s="242">
        <v>0</v>
      </c>
      <c r="F41" s="243">
        <f t="shared" si="2"/>
        <v>0</v>
      </c>
      <c r="G41" s="244">
        <f>①事前データ!N42</f>
        <v>0</v>
      </c>
      <c r="H41" s="245">
        <f t="shared" si="0"/>
        <v>0</v>
      </c>
      <c r="I41" s="246">
        <f t="shared" si="1"/>
        <v>0</v>
      </c>
    </row>
    <row r="42" spans="2:9">
      <c r="B42" s="240">
        <v>33</v>
      </c>
      <c r="C42" s="248" t="s">
        <v>20</v>
      </c>
      <c r="D42" s="241">
        <f>①事前データ!K43</f>
        <v>0</v>
      </c>
      <c r="E42" s="242">
        <v>0</v>
      </c>
      <c r="F42" s="243">
        <f t="shared" si="2"/>
        <v>0</v>
      </c>
      <c r="G42" s="244">
        <f>①事前データ!N43</f>
        <v>0</v>
      </c>
      <c r="H42" s="245">
        <f t="shared" si="0"/>
        <v>0</v>
      </c>
      <c r="I42" s="246">
        <f t="shared" si="1"/>
        <v>0</v>
      </c>
    </row>
    <row r="43" spans="2:9">
      <c r="B43" s="240">
        <v>33</v>
      </c>
      <c r="C43" s="248" t="s">
        <v>79</v>
      </c>
      <c r="D43" s="241">
        <f>①事前データ!K44</f>
        <v>0</v>
      </c>
      <c r="E43" s="242">
        <v>0</v>
      </c>
      <c r="F43" s="243">
        <f t="shared" si="2"/>
        <v>0</v>
      </c>
      <c r="G43" s="244">
        <f>①事前データ!N44</f>
        <v>0</v>
      </c>
      <c r="H43" s="245">
        <f t="shared" si="0"/>
        <v>0</v>
      </c>
      <c r="I43" s="246">
        <f t="shared" si="1"/>
        <v>0</v>
      </c>
    </row>
    <row r="44" spans="2:9">
      <c r="B44" s="240">
        <v>34</v>
      </c>
      <c r="C44" s="248" t="s">
        <v>11</v>
      </c>
      <c r="D44" s="241">
        <f>①事前データ!K46</f>
        <v>0</v>
      </c>
      <c r="E44" s="242">
        <v>0</v>
      </c>
      <c r="F44" s="243">
        <f t="shared" si="2"/>
        <v>0</v>
      </c>
      <c r="G44" s="244">
        <f>①事前データ!N46</f>
        <v>0</v>
      </c>
      <c r="H44" s="245">
        <f t="shared" si="0"/>
        <v>0</v>
      </c>
      <c r="I44" s="246">
        <f t="shared" si="1"/>
        <v>0</v>
      </c>
    </row>
    <row r="45" spans="2:9">
      <c r="B45" s="240">
        <v>34</v>
      </c>
      <c r="C45" s="248" t="s">
        <v>14</v>
      </c>
      <c r="D45" s="241">
        <f>①事前データ!K47</f>
        <v>0</v>
      </c>
      <c r="E45" s="242">
        <v>0</v>
      </c>
      <c r="F45" s="243">
        <f t="shared" si="2"/>
        <v>0</v>
      </c>
      <c r="G45" s="244">
        <f>①事前データ!N47</f>
        <v>0</v>
      </c>
      <c r="H45" s="245">
        <f t="shared" si="0"/>
        <v>0</v>
      </c>
      <c r="I45" s="246">
        <f t="shared" si="1"/>
        <v>0</v>
      </c>
    </row>
    <row r="46" spans="2:9">
      <c r="B46" s="240">
        <v>34</v>
      </c>
      <c r="C46" s="248" t="s">
        <v>15</v>
      </c>
      <c r="D46" s="241">
        <f>①事前データ!K48</f>
        <v>0</v>
      </c>
      <c r="E46" s="242">
        <v>0</v>
      </c>
      <c r="F46" s="243">
        <f t="shared" si="2"/>
        <v>0</v>
      </c>
      <c r="G46" s="244">
        <f>①事前データ!N48</f>
        <v>0</v>
      </c>
      <c r="H46" s="245">
        <f t="shared" si="0"/>
        <v>0</v>
      </c>
      <c r="I46" s="246">
        <f>D46-(F46+H46)</f>
        <v>0</v>
      </c>
    </row>
    <row r="47" spans="2:9">
      <c r="B47" s="240">
        <v>34</v>
      </c>
      <c r="C47" s="248" t="s">
        <v>80</v>
      </c>
      <c r="D47" s="241">
        <f>①事前データ!K49</f>
        <v>0</v>
      </c>
      <c r="E47" s="242">
        <v>0</v>
      </c>
      <c r="F47" s="243">
        <f t="shared" si="2"/>
        <v>0</v>
      </c>
      <c r="G47" s="244">
        <f>①事前データ!N49</f>
        <v>0</v>
      </c>
      <c r="H47" s="245">
        <f t="shared" si="0"/>
        <v>0</v>
      </c>
      <c r="I47" s="246">
        <f t="shared" si="1"/>
        <v>0</v>
      </c>
    </row>
    <row r="48" spans="2:9" ht="14.25" thickBot="1">
      <c r="B48" s="251">
        <v>35</v>
      </c>
      <c r="C48" s="252" t="s">
        <v>5</v>
      </c>
      <c r="D48" s="253">
        <f>①事前データ!K50</f>
        <v>0</v>
      </c>
      <c r="E48" s="254">
        <v>2.4376470588235302E-2</v>
      </c>
      <c r="F48" s="255">
        <f t="shared" si="2"/>
        <v>0</v>
      </c>
      <c r="G48" s="256">
        <f>①事前データ!N50</f>
        <v>3.04E-2</v>
      </c>
      <c r="H48" s="160">
        <f t="shared" si="0"/>
        <v>0</v>
      </c>
      <c r="I48" s="257">
        <f>D48-(F48+H48)</f>
        <v>0</v>
      </c>
    </row>
    <row r="49" spans="5:5">
      <c r="E49" s="258"/>
    </row>
    <row r="50" spans="5:5">
      <c r="E50" s="258"/>
    </row>
  </sheetData>
  <sheetProtection algorithmName="SHA-512" hashValue="jXIiY2DGZttvqdl9/rDInYX7l/SL29+IP2SFHDVadULkrVV8CRtYHkPtiMytYxjepIpqt59yBP5SBxsld2tzSA==" saltValue="Kk78fkd2ptNkYZHaP71KOQ==" spinCount="100000" sheet="1" objects="1" scenarios="1" selectLockedCells="1" selectUnlockedCells="1"/>
  <mergeCells count="3">
    <mergeCell ref="B2:C3"/>
    <mergeCell ref="B4:C4"/>
    <mergeCell ref="B5:C5"/>
  </mergeCells>
  <phoneticPr fontId="11"/>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282289-D6BA-4B59-93F9-25A90A8200C9}">
  <sheetPr codeName="Sheet8"/>
  <dimension ref="A1:BS366"/>
  <sheetViews>
    <sheetView showGridLines="0" zoomScale="70" zoomScaleNormal="70" workbookViewId="0">
      <selection activeCell="D21" sqref="D21"/>
    </sheetView>
  </sheetViews>
  <sheetFormatPr defaultColWidth="9" defaultRowHeight="13.5"/>
  <cols>
    <col min="1" max="1" width="7.5" style="107" customWidth="1"/>
    <col min="2" max="2" width="32.625" style="107" customWidth="1"/>
    <col min="3" max="3" width="10.125" style="107" customWidth="1"/>
    <col min="4" max="4" width="10.625" style="107" customWidth="1"/>
    <col min="5" max="5" width="10.25" style="107" customWidth="1"/>
    <col min="6" max="6" width="8.5" style="107" customWidth="1"/>
    <col min="7" max="14" width="9.625" style="107" customWidth="1"/>
    <col min="15" max="15" width="8.5" style="107" customWidth="1"/>
    <col min="16" max="17" width="9.625" style="107" customWidth="1"/>
    <col min="18" max="18" width="10.75" style="107" customWidth="1"/>
    <col min="19" max="20" width="8.5" style="107" customWidth="1"/>
    <col min="21" max="23" width="10.75" style="107" customWidth="1"/>
    <col min="24" max="24" width="9.625" style="107" customWidth="1"/>
    <col min="25" max="25" width="12" style="107" customWidth="1"/>
    <col min="26" max="34" width="10.75" style="107" customWidth="1"/>
    <col min="35" max="35" width="9.625" style="107" customWidth="1"/>
    <col min="36" max="40" width="10.75" style="107" customWidth="1"/>
    <col min="41" max="44" width="9.625" style="108" customWidth="1"/>
    <col min="45" max="45" width="13.25" style="107" customWidth="1"/>
    <col min="46" max="46" width="10.875" style="107" customWidth="1"/>
    <col min="47" max="47" width="10.5" style="107" bestFit="1" customWidth="1"/>
    <col min="48" max="49" width="13" style="107" bestFit="1" customWidth="1"/>
    <col min="50" max="51" width="11.25" style="107" bestFit="1" customWidth="1"/>
    <col min="52" max="52" width="10.25" style="107" bestFit="1" customWidth="1"/>
    <col min="53" max="53" width="9.375" style="107" bestFit="1" customWidth="1"/>
    <col min="54" max="54" width="13.5" style="107" bestFit="1" customWidth="1"/>
    <col min="55" max="55" width="14.25" style="107" bestFit="1" customWidth="1"/>
    <col min="56" max="56" width="10.875" style="107" bestFit="1" customWidth="1"/>
    <col min="57" max="57" width="11.25" style="107" bestFit="1" customWidth="1"/>
    <col min="58" max="58" width="13" style="107" bestFit="1" customWidth="1"/>
    <col min="59" max="59" width="14.25" style="107" bestFit="1" customWidth="1"/>
    <col min="60" max="60" width="12.25" style="107" bestFit="1" customWidth="1"/>
    <col min="61" max="61" width="14" style="107" bestFit="1" customWidth="1"/>
    <col min="62" max="62" width="13.5" style="107" bestFit="1" customWidth="1"/>
    <col min="63" max="63" width="13" style="107" bestFit="1" customWidth="1"/>
    <col min="64" max="65" width="9" style="107"/>
    <col min="66" max="69" width="9.25" style="107" bestFit="1" customWidth="1"/>
    <col min="70" max="70" width="9" style="107"/>
    <col min="71" max="71" width="12.875" style="107" customWidth="1"/>
    <col min="72" max="16384" width="9" style="107"/>
  </cols>
  <sheetData>
    <row r="1" spans="1:71">
      <c r="A1" s="107" t="s">
        <v>154</v>
      </c>
    </row>
    <row r="2" spans="1:71">
      <c r="AF2" s="107" t="s">
        <v>153</v>
      </c>
      <c r="AG2" s="107" t="s">
        <v>73</v>
      </c>
    </row>
    <row r="3" spans="1:71">
      <c r="A3" s="107" t="s">
        <v>155</v>
      </c>
    </row>
    <row r="4" spans="1:71">
      <c r="A4" s="107" t="s">
        <v>156</v>
      </c>
    </row>
    <row r="5" spans="1:71">
      <c r="A5" s="480" t="s">
        <v>157</v>
      </c>
      <c r="B5" s="481"/>
      <c r="C5" s="109">
        <v>1</v>
      </c>
      <c r="D5" s="110">
        <v>2</v>
      </c>
      <c r="E5" s="110">
        <v>3</v>
      </c>
      <c r="F5" s="110">
        <v>4</v>
      </c>
      <c r="G5" s="110">
        <v>5</v>
      </c>
      <c r="H5" s="110">
        <v>6</v>
      </c>
      <c r="I5" s="110">
        <v>7</v>
      </c>
      <c r="J5" s="110">
        <v>8</v>
      </c>
      <c r="K5" s="110">
        <v>9</v>
      </c>
      <c r="L5" s="110">
        <v>10</v>
      </c>
      <c r="M5" s="110">
        <v>11</v>
      </c>
      <c r="N5" s="110">
        <v>12</v>
      </c>
      <c r="O5" s="110">
        <v>13</v>
      </c>
      <c r="P5" s="110">
        <v>14</v>
      </c>
      <c r="Q5" s="110">
        <v>15</v>
      </c>
      <c r="R5" s="110">
        <v>16</v>
      </c>
      <c r="S5" s="110">
        <v>17</v>
      </c>
      <c r="T5" s="110">
        <v>18</v>
      </c>
      <c r="U5" s="110">
        <v>19</v>
      </c>
      <c r="V5" s="110">
        <v>20</v>
      </c>
      <c r="W5" s="110">
        <v>21</v>
      </c>
      <c r="X5" s="110">
        <v>22</v>
      </c>
      <c r="Y5" s="110">
        <v>23</v>
      </c>
      <c r="Z5" s="110">
        <v>24</v>
      </c>
      <c r="AA5" s="110">
        <v>25</v>
      </c>
      <c r="AB5" s="110">
        <v>26</v>
      </c>
      <c r="AC5" s="110">
        <v>27</v>
      </c>
      <c r="AD5" s="110">
        <v>28</v>
      </c>
      <c r="AE5" s="110">
        <v>29</v>
      </c>
      <c r="AF5" s="110">
        <v>30</v>
      </c>
      <c r="AG5" s="110">
        <v>31</v>
      </c>
      <c r="AH5" s="110">
        <v>32</v>
      </c>
      <c r="AI5" s="110">
        <v>33</v>
      </c>
      <c r="AJ5" s="110">
        <v>34</v>
      </c>
      <c r="AK5" s="110">
        <v>35</v>
      </c>
      <c r="AL5" s="110">
        <v>36</v>
      </c>
      <c r="AM5" s="110">
        <v>37</v>
      </c>
      <c r="AN5" s="110">
        <v>38</v>
      </c>
      <c r="AO5" s="110">
        <v>39</v>
      </c>
      <c r="AP5" s="110">
        <v>40</v>
      </c>
      <c r="AQ5" s="110">
        <v>41</v>
      </c>
      <c r="AR5" s="110">
        <v>42</v>
      </c>
      <c r="AS5" s="110">
        <v>43</v>
      </c>
      <c r="AT5" s="111">
        <v>44</v>
      </c>
      <c r="AU5" s="112">
        <v>3700</v>
      </c>
      <c r="AV5" s="112">
        <v>3800</v>
      </c>
      <c r="AW5" s="112">
        <v>3900</v>
      </c>
      <c r="AX5" s="112">
        <v>4000</v>
      </c>
      <c r="AY5" s="112">
        <v>4100</v>
      </c>
      <c r="AZ5" s="112">
        <v>4200</v>
      </c>
      <c r="BA5" s="112">
        <v>4300</v>
      </c>
      <c r="BB5" s="113">
        <v>4400</v>
      </c>
      <c r="BC5" s="113">
        <v>4500</v>
      </c>
      <c r="BD5" s="112">
        <v>4600</v>
      </c>
      <c r="BE5" s="113">
        <v>4700</v>
      </c>
      <c r="BF5" s="112">
        <v>4800</v>
      </c>
      <c r="BG5" s="113">
        <v>4900</v>
      </c>
      <c r="BH5" s="112">
        <v>5000</v>
      </c>
      <c r="BI5" s="113">
        <v>5100</v>
      </c>
      <c r="BJ5" s="112">
        <v>5200</v>
      </c>
      <c r="BK5" s="113">
        <v>5300</v>
      </c>
    </row>
    <row r="6" spans="1:71" ht="54">
      <c r="A6" s="482"/>
      <c r="B6" s="483"/>
      <c r="C6" s="114" t="s">
        <v>22</v>
      </c>
      <c r="D6" s="115" t="s">
        <v>24</v>
      </c>
      <c r="E6" s="115" t="s">
        <v>26</v>
      </c>
      <c r="F6" s="115" t="s">
        <v>28</v>
      </c>
      <c r="G6" s="116" t="s">
        <v>30</v>
      </c>
      <c r="H6" s="115" t="s">
        <v>32</v>
      </c>
      <c r="I6" s="116" t="s">
        <v>34</v>
      </c>
      <c r="J6" s="115" t="s">
        <v>36</v>
      </c>
      <c r="K6" s="115" t="s">
        <v>38</v>
      </c>
      <c r="L6" s="116" t="s">
        <v>40</v>
      </c>
      <c r="M6" s="116" t="s">
        <v>42</v>
      </c>
      <c r="N6" s="115" t="s">
        <v>44</v>
      </c>
      <c r="O6" s="115" t="s">
        <v>46</v>
      </c>
      <c r="P6" s="115" t="s">
        <v>48</v>
      </c>
      <c r="Q6" s="115" t="s">
        <v>50</v>
      </c>
      <c r="R6" s="115" t="s">
        <v>52</v>
      </c>
      <c r="S6" s="115" t="s">
        <v>54</v>
      </c>
      <c r="T6" s="115" t="s">
        <v>56</v>
      </c>
      <c r="U6" s="116" t="s">
        <v>58</v>
      </c>
      <c r="V6" s="116" t="s">
        <v>60</v>
      </c>
      <c r="W6" s="115" t="s">
        <v>62</v>
      </c>
      <c r="X6" s="115" t="s">
        <v>64</v>
      </c>
      <c r="Y6" s="116" t="s">
        <v>66</v>
      </c>
      <c r="Z6" s="115" t="s">
        <v>68</v>
      </c>
      <c r="AA6" s="115" t="s">
        <v>69</v>
      </c>
      <c r="AB6" s="115" t="s">
        <v>70</v>
      </c>
      <c r="AC6" s="115" t="s">
        <v>71</v>
      </c>
      <c r="AD6" s="115" t="s">
        <v>72</v>
      </c>
      <c r="AE6" s="115" t="s">
        <v>153</v>
      </c>
      <c r="AF6" s="115" t="s">
        <v>73</v>
      </c>
      <c r="AG6" s="115" t="s">
        <v>74</v>
      </c>
      <c r="AH6" s="115" t="s">
        <v>75</v>
      </c>
      <c r="AI6" s="116" t="s">
        <v>76</v>
      </c>
      <c r="AJ6" s="116" t="s">
        <v>77</v>
      </c>
      <c r="AK6" s="116" t="s">
        <v>78</v>
      </c>
      <c r="AL6" s="116" t="s">
        <v>19</v>
      </c>
      <c r="AM6" s="116" t="s">
        <v>20</v>
      </c>
      <c r="AN6" s="116" t="s">
        <v>79</v>
      </c>
      <c r="AO6" s="107" t="s">
        <v>11</v>
      </c>
      <c r="AP6" s="107" t="s">
        <v>14</v>
      </c>
      <c r="AQ6" s="107" t="s">
        <v>15</v>
      </c>
      <c r="AR6" s="107" t="s">
        <v>80</v>
      </c>
      <c r="AS6" s="115" t="s">
        <v>5</v>
      </c>
      <c r="AT6" s="117" t="s">
        <v>158</v>
      </c>
      <c r="AU6" s="116" t="s">
        <v>159</v>
      </c>
      <c r="AV6" s="116" t="s">
        <v>160</v>
      </c>
      <c r="AW6" s="116" t="s">
        <v>161</v>
      </c>
      <c r="AX6" s="116" t="s">
        <v>162</v>
      </c>
      <c r="AY6" s="116" t="s">
        <v>163</v>
      </c>
      <c r="AZ6" s="116" t="s">
        <v>164</v>
      </c>
      <c r="BA6" s="116" t="s">
        <v>165</v>
      </c>
      <c r="BB6" s="118" t="s">
        <v>166</v>
      </c>
      <c r="BC6" s="118" t="s">
        <v>167</v>
      </c>
      <c r="BD6" s="116" t="s">
        <v>168</v>
      </c>
      <c r="BE6" s="118" t="s">
        <v>169</v>
      </c>
      <c r="BF6" s="116" t="s">
        <v>170</v>
      </c>
      <c r="BG6" s="118" t="s">
        <v>171</v>
      </c>
      <c r="BH6" s="116" t="s">
        <v>172</v>
      </c>
      <c r="BI6" s="118" t="s">
        <v>173</v>
      </c>
      <c r="BJ6" s="116" t="s">
        <v>174</v>
      </c>
      <c r="BK6" s="117" t="s">
        <v>175</v>
      </c>
      <c r="BN6" s="166" t="s">
        <v>176</v>
      </c>
      <c r="BO6" s="166" t="s">
        <v>177</v>
      </c>
      <c r="BP6" s="191" t="s">
        <v>178</v>
      </c>
      <c r="BS6" s="192" t="s">
        <v>179</v>
      </c>
    </row>
    <row r="7" spans="1:71">
      <c r="A7" s="119" t="s">
        <v>180</v>
      </c>
      <c r="B7" s="120" t="s">
        <v>22</v>
      </c>
      <c r="C7" s="121">
        <v>28037</v>
      </c>
      <c r="D7" s="121">
        <v>0</v>
      </c>
      <c r="E7" s="121">
        <v>0</v>
      </c>
      <c r="F7" s="121">
        <v>0</v>
      </c>
      <c r="G7" s="121">
        <v>42211</v>
      </c>
      <c r="H7" s="122">
        <v>4</v>
      </c>
      <c r="I7" s="121">
        <v>0</v>
      </c>
      <c r="J7" s="121">
        <v>0</v>
      </c>
      <c r="K7" s="121">
        <v>122</v>
      </c>
      <c r="L7" s="121">
        <v>0</v>
      </c>
      <c r="M7" s="121">
        <v>0</v>
      </c>
      <c r="N7" s="121">
        <v>0</v>
      </c>
      <c r="O7" s="121">
        <v>0</v>
      </c>
      <c r="P7" s="121">
        <v>0</v>
      </c>
      <c r="Q7" s="121">
        <v>0</v>
      </c>
      <c r="R7" s="121">
        <v>0</v>
      </c>
      <c r="S7" s="121">
        <v>0</v>
      </c>
      <c r="T7" s="121">
        <v>0</v>
      </c>
      <c r="U7" s="121">
        <v>36</v>
      </c>
      <c r="V7" s="121">
        <v>547</v>
      </c>
      <c r="W7" s="121">
        <v>657</v>
      </c>
      <c r="X7" s="121">
        <v>0</v>
      </c>
      <c r="Y7" s="121">
        <v>0</v>
      </c>
      <c r="Z7" s="121">
        <v>232</v>
      </c>
      <c r="AA7" s="121">
        <v>0</v>
      </c>
      <c r="AB7" s="121">
        <v>0</v>
      </c>
      <c r="AC7" s="121">
        <v>229</v>
      </c>
      <c r="AD7" s="121">
        <v>0</v>
      </c>
      <c r="AE7" s="121">
        <v>0</v>
      </c>
      <c r="AF7" s="121">
        <v>0</v>
      </c>
      <c r="AG7" s="121">
        <v>15</v>
      </c>
      <c r="AH7" s="121">
        <v>914</v>
      </c>
      <c r="AI7" s="121">
        <v>1905</v>
      </c>
      <c r="AJ7" s="121">
        <v>121</v>
      </c>
      <c r="AK7" s="121">
        <v>0</v>
      </c>
      <c r="AL7" s="121">
        <v>0</v>
      </c>
      <c r="AM7" s="121">
        <v>0</v>
      </c>
      <c r="AN7" s="121">
        <v>4</v>
      </c>
      <c r="AO7" s="121">
        <v>1697</v>
      </c>
      <c r="AP7" s="121">
        <v>6426</v>
      </c>
      <c r="AQ7" s="121">
        <v>0</v>
      </c>
      <c r="AR7" s="121">
        <v>1838</v>
      </c>
      <c r="AS7" s="121">
        <v>0</v>
      </c>
      <c r="AT7" s="123">
        <v>84995</v>
      </c>
      <c r="AU7" s="122">
        <v>701</v>
      </c>
      <c r="AV7" s="122">
        <v>25174</v>
      </c>
      <c r="AW7" s="122">
        <v>0</v>
      </c>
      <c r="AX7" s="122">
        <v>0</v>
      </c>
      <c r="AY7" s="122">
        <v>1664</v>
      </c>
      <c r="AZ7" s="122">
        <v>0</v>
      </c>
      <c r="BA7" s="122">
        <v>-996</v>
      </c>
      <c r="BB7" s="123">
        <v>26543</v>
      </c>
      <c r="BC7" s="123">
        <v>111538</v>
      </c>
      <c r="BD7" s="122">
        <v>444</v>
      </c>
      <c r="BE7" s="123">
        <v>43428</v>
      </c>
      <c r="BF7" s="122">
        <v>70415</v>
      </c>
      <c r="BG7" s="123">
        <v>155410</v>
      </c>
      <c r="BH7" s="122">
        <v>-7785</v>
      </c>
      <c r="BI7" s="123">
        <v>-33129</v>
      </c>
      <c r="BJ7" s="122">
        <v>29501</v>
      </c>
      <c r="BK7" s="123">
        <v>114496</v>
      </c>
      <c r="BN7" s="193">
        <f>-BH7/(BC7)</f>
        <v>6.9796840538650498E-2</v>
      </c>
      <c r="BO7" s="194">
        <f>-BI7/(BC7)</f>
        <v>0.29701984973730927</v>
      </c>
      <c r="BP7" s="195">
        <f>1-BN7-BO7</f>
        <v>0.63318330972404024</v>
      </c>
      <c r="BQ7" s="172">
        <f>1-(-(BH7+BI7)/(BC7-AZ7))</f>
        <v>0.63318330972404024</v>
      </c>
      <c r="BS7" s="196">
        <f>AV7/$AV$50</f>
        <v>1.0514831618174694E-2</v>
      </c>
    </row>
    <row r="8" spans="1:71">
      <c r="A8" s="119" t="s">
        <v>128</v>
      </c>
      <c r="B8" s="120" t="s">
        <v>24</v>
      </c>
      <c r="C8" s="121">
        <v>18</v>
      </c>
      <c r="D8" s="122">
        <v>238</v>
      </c>
      <c r="E8" s="122">
        <v>2</v>
      </c>
      <c r="F8" s="121">
        <v>0</v>
      </c>
      <c r="G8" s="121">
        <v>69</v>
      </c>
      <c r="H8" s="122">
        <v>0</v>
      </c>
      <c r="I8" s="122">
        <v>115</v>
      </c>
      <c r="J8" s="121">
        <v>0</v>
      </c>
      <c r="K8" s="121">
        <v>0</v>
      </c>
      <c r="L8" s="121">
        <v>0</v>
      </c>
      <c r="M8" s="121">
        <v>0</v>
      </c>
      <c r="N8" s="121">
        <v>0</v>
      </c>
      <c r="O8" s="121">
        <v>0</v>
      </c>
      <c r="P8" s="121">
        <v>0</v>
      </c>
      <c r="Q8" s="121">
        <v>0</v>
      </c>
      <c r="R8" s="121">
        <v>0</v>
      </c>
      <c r="S8" s="121">
        <v>0</v>
      </c>
      <c r="T8" s="121">
        <v>0</v>
      </c>
      <c r="U8" s="121">
        <v>0</v>
      </c>
      <c r="V8" s="122">
        <v>6</v>
      </c>
      <c r="W8" s="122">
        <v>73</v>
      </c>
      <c r="X8" s="121">
        <v>0</v>
      </c>
      <c r="Y8" s="121">
        <v>0</v>
      </c>
      <c r="Z8" s="121">
        <v>0</v>
      </c>
      <c r="AA8" s="121">
        <v>0</v>
      </c>
      <c r="AB8" s="121">
        <v>0</v>
      </c>
      <c r="AC8" s="121">
        <v>0</v>
      </c>
      <c r="AD8" s="121">
        <v>0</v>
      </c>
      <c r="AE8" s="121">
        <v>0</v>
      </c>
      <c r="AF8" s="121">
        <v>0</v>
      </c>
      <c r="AG8" s="121">
        <v>2</v>
      </c>
      <c r="AH8" s="121">
        <v>17</v>
      </c>
      <c r="AI8" s="122">
        <v>67</v>
      </c>
      <c r="AJ8" s="121">
        <v>0</v>
      </c>
      <c r="AK8" s="121">
        <v>0</v>
      </c>
      <c r="AL8" s="121">
        <v>0</v>
      </c>
      <c r="AM8" s="121">
        <v>0</v>
      </c>
      <c r="AN8" s="121">
        <v>0</v>
      </c>
      <c r="AO8" s="121">
        <v>177</v>
      </c>
      <c r="AP8" s="121">
        <v>438</v>
      </c>
      <c r="AQ8" s="121">
        <v>0</v>
      </c>
      <c r="AR8" s="121">
        <v>56</v>
      </c>
      <c r="AS8" s="121">
        <v>0</v>
      </c>
      <c r="AT8" s="123">
        <v>1278</v>
      </c>
      <c r="AU8" s="122">
        <v>8</v>
      </c>
      <c r="AV8" s="122">
        <v>1199</v>
      </c>
      <c r="AW8" s="122">
        <v>0</v>
      </c>
      <c r="AX8" s="122">
        <v>0</v>
      </c>
      <c r="AY8" s="122">
        <v>0</v>
      </c>
      <c r="AZ8" s="122">
        <v>0</v>
      </c>
      <c r="BA8" s="122">
        <v>0</v>
      </c>
      <c r="BB8" s="123">
        <v>1207</v>
      </c>
      <c r="BC8" s="123">
        <v>2485</v>
      </c>
      <c r="BD8" s="122">
        <v>14</v>
      </c>
      <c r="BE8" s="123">
        <v>52</v>
      </c>
      <c r="BF8" s="122">
        <v>1273</v>
      </c>
      <c r="BG8" s="123">
        <v>2551</v>
      </c>
      <c r="BH8" s="122">
        <v>-194</v>
      </c>
      <c r="BI8" s="123">
        <v>-1528</v>
      </c>
      <c r="BJ8" s="122">
        <v>-449</v>
      </c>
      <c r="BK8" s="123">
        <v>829</v>
      </c>
      <c r="BN8" s="193">
        <f t="shared" ref="BN8:BN50" si="0">-BH8/(BC8)</f>
        <v>7.8068410462776655E-2</v>
      </c>
      <c r="BO8" s="194">
        <f t="shared" ref="BO8:BO50" si="1">-BI8/(BC8)</f>
        <v>0.61488933601609663</v>
      </c>
      <c r="BP8" s="195">
        <f t="shared" ref="BP8:BP50" si="2">1-BN8-BO8</f>
        <v>0.30704225352112668</v>
      </c>
      <c r="BQ8" s="172">
        <f t="shared" ref="BQ8:BQ49" si="3">1-(-(BH8+BI8)/(BC8-AZ8))</f>
        <v>0.3070422535211268</v>
      </c>
      <c r="BS8" s="196">
        <f t="shared" ref="BS8:BS50" si="4">AV8/$AV$50</f>
        <v>5.008057166199833E-4</v>
      </c>
    </row>
    <row r="9" spans="1:71">
      <c r="A9" s="119" t="s">
        <v>125</v>
      </c>
      <c r="B9" s="120" t="s">
        <v>26</v>
      </c>
      <c r="C9" s="121">
        <v>0</v>
      </c>
      <c r="D9" s="121">
        <v>0</v>
      </c>
      <c r="E9" s="122">
        <v>617</v>
      </c>
      <c r="F9" s="121">
        <v>0</v>
      </c>
      <c r="G9" s="121">
        <v>1815</v>
      </c>
      <c r="H9" s="122">
        <v>0</v>
      </c>
      <c r="I9" s="121">
        <v>0</v>
      </c>
      <c r="J9" s="121">
        <v>0</v>
      </c>
      <c r="K9" s="121">
        <v>0</v>
      </c>
      <c r="L9" s="121">
        <v>0</v>
      </c>
      <c r="M9" s="121">
        <v>0</v>
      </c>
      <c r="N9" s="121">
        <v>0</v>
      </c>
      <c r="O9" s="121">
        <v>0</v>
      </c>
      <c r="P9" s="121">
        <v>0</v>
      </c>
      <c r="Q9" s="121">
        <v>0</v>
      </c>
      <c r="R9" s="121">
        <v>0</v>
      </c>
      <c r="S9" s="121">
        <v>0</v>
      </c>
      <c r="T9" s="121">
        <v>0</v>
      </c>
      <c r="U9" s="121">
        <v>1</v>
      </c>
      <c r="V9" s="121">
        <v>0</v>
      </c>
      <c r="W9" s="121">
        <v>0</v>
      </c>
      <c r="X9" s="121">
        <v>0</v>
      </c>
      <c r="Y9" s="121">
        <v>0</v>
      </c>
      <c r="Z9" s="121">
        <v>0</v>
      </c>
      <c r="AA9" s="121">
        <v>0</v>
      </c>
      <c r="AB9" s="121">
        <v>0</v>
      </c>
      <c r="AC9" s="121">
        <v>46</v>
      </c>
      <c r="AD9" s="121">
        <v>0</v>
      </c>
      <c r="AE9" s="121">
        <v>0</v>
      </c>
      <c r="AF9" s="121">
        <v>0</v>
      </c>
      <c r="AG9" s="121">
        <v>2</v>
      </c>
      <c r="AH9" s="121">
        <v>52</v>
      </c>
      <c r="AI9" s="122">
        <v>716</v>
      </c>
      <c r="AJ9" s="121">
        <v>0</v>
      </c>
      <c r="AK9" s="121">
        <v>0</v>
      </c>
      <c r="AL9" s="121">
        <v>0</v>
      </c>
      <c r="AM9" s="121">
        <v>0</v>
      </c>
      <c r="AN9" s="121">
        <v>0</v>
      </c>
      <c r="AO9" s="121">
        <v>811</v>
      </c>
      <c r="AP9" s="121">
        <v>2095</v>
      </c>
      <c r="AQ9" s="121">
        <v>0</v>
      </c>
      <c r="AR9" s="121">
        <v>282</v>
      </c>
      <c r="AS9" s="121">
        <v>0</v>
      </c>
      <c r="AT9" s="123">
        <v>6437</v>
      </c>
      <c r="AU9" s="122">
        <v>154</v>
      </c>
      <c r="AV9" s="122">
        <v>1620</v>
      </c>
      <c r="AW9" s="122">
        <v>0</v>
      </c>
      <c r="AX9" s="122">
        <v>0</v>
      </c>
      <c r="AY9" s="122">
        <v>0</v>
      </c>
      <c r="AZ9" s="122">
        <v>0</v>
      </c>
      <c r="BA9" s="122">
        <v>-8</v>
      </c>
      <c r="BB9" s="123">
        <v>1766</v>
      </c>
      <c r="BC9" s="123">
        <v>8203</v>
      </c>
      <c r="BD9" s="122">
        <v>1583</v>
      </c>
      <c r="BE9" s="123">
        <v>7831</v>
      </c>
      <c r="BF9" s="122">
        <v>11180</v>
      </c>
      <c r="BG9" s="123">
        <v>17617</v>
      </c>
      <c r="BH9" s="122">
        <v>-184</v>
      </c>
      <c r="BI9" s="123">
        <v>-1185</v>
      </c>
      <c r="BJ9" s="122">
        <v>9811</v>
      </c>
      <c r="BK9" s="123">
        <v>16248</v>
      </c>
      <c r="BN9" s="193">
        <f t="shared" si="0"/>
        <v>2.2430817993417042E-2</v>
      </c>
      <c r="BO9" s="194">
        <f t="shared" si="1"/>
        <v>0.14445934414238693</v>
      </c>
      <c r="BP9" s="195">
        <f t="shared" si="2"/>
        <v>0.83310983786419601</v>
      </c>
      <c r="BQ9" s="172">
        <f t="shared" si="3"/>
        <v>0.83310983786419601</v>
      </c>
      <c r="BS9" s="196">
        <f t="shared" si="4"/>
        <v>6.7665159376511499E-4</v>
      </c>
    </row>
    <row r="10" spans="1:71">
      <c r="A10" s="119" t="s">
        <v>124</v>
      </c>
      <c r="B10" s="120" t="s">
        <v>28</v>
      </c>
      <c r="C10" s="121">
        <v>1</v>
      </c>
      <c r="D10" s="121">
        <v>0</v>
      </c>
      <c r="E10" s="121">
        <v>0</v>
      </c>
      <c r="F10" s="121">
        <v>8</v>
      </c>
      <c r="G10" s="121">
        <v>50</v>
      </c>
      <c r="H10" s="121">
        <v>0</v>
      </c>
      <c r="I10" s="121">
        <v>0</v>
      </c>
      <c r="J10" s="121">
        <v>22</v>
      </c>
      <c r="K10" s="122">
        <v>50</v>
      </c>
      <c r="L10" s="122">
        <v>42989</v>
      </c>
      <c r="M10" s="121">
        <v>3564</v>
      </c>
      <c r="N10" s="121">
        <v>0</v>
      </c>
      <c r="O10" s="121">
        <v>0</v>
      </c>
      <c r="P10" s="121">
        <v>28</v>
      </c>
      <c r="Q10" s="121">
        <v>0</v>
      </c>
      <c r="R10" s="121">
        <v>0</v>
      </c>
      <c r="S10" s="121">
        <v>0</v>
      </c>
      <c r="T10" s="121">
        <v>0</v>
      </c>
      <c r="U10" s="121">
        <v>2</v>
      </c>
      <c r="V10" s="121">
        <v>1678</v>
      </c>
      <c r="W10" s="121">
        <v>5378</v>
      </c>
      <c r="X10" s="121">
        <v>33445</v>
      </c>
      <c r="Y10" s="121">
        <v>0</v>
      </c>
      <c r="Z10" s="121">
        <v>2</v>
      </c>
      <c r="AA10" s="121">
        <v>0</v>
      </c>
      <c r="AB10" s="121">
        <v>0</v>
      </c>
      <c r="AC10" s="121">
        <v>1</v>
      </c>
      <c r="AD10" s="121">
        <v>0</v>
      </c>
      <c r="AE10" s="121">
        <v>0</v>
      </c>
      <c r="AF10" s="121">
        <v>0</v>
      </c>
      <c r="AG10" s="121">
        <v>6</v>
      </c>
      <c r="AH10" s="121">
        <v>1</v>
      </c>
      <c r="AI10" s="121">
        <v>9</v>
      </c>
      <c r="AJ10" s="121">
        <v>4</v>
      </c>
      <c r="AK10" s="121">
        <v>0</v>
      </c>
      <c r="AL10" s="121">
        <v>0</v>
      </c>
      <c r="AM10" s="121">
        <v>0</v>
      </c>
      <c r="AN10" s="121">
        <v>3</v>
      </c>
      <c r="AO10" s="121">
        <v>11</v>
      </c>
      <c r="AP10" s="121">
        <v>0</v>
      </c>
      <c r="AQ10" s="121">
        <v>0</v>
      </c>
      <c r="AR10" s="121">
        <v>37</v>
      </c>
      <c r="AS10" s="122">
        <v>0</v>
      </c>
      <c r="AT10" s="123">
        <v>87289</v>
      </c>
      <c r="AU10" s="122">
        <v>0</v>
      </c>
      <c r="AV10" s="122">
        <v>-49</v>
      </c>
      <c r="AW10" s="122">
        <v>0</v>
      </c>
      <c r="AX10" s="122">
        <v>0</v>
      </c>
      <c r="AY10" s="122">
        <v>0</v>
      </c>
      <c r="AZ10" s="122">
        <v>-64</v>
      </c>
      <c r="BA10" s="122">
        <v>-4950</v>
      </c>
      <c r="BB10" s="123">
        <v>-5063</v>
      </c>
      <c r="BC10" s="123">
        <v>82226</v>
      </c>
      <c r="BD10" s="122">
        <v>215</v>
      </c>
      <c r="BE10" s="123">
        <v>4006</v>
      </c>
      <c r="BF10" s="122">
        <v>-842</v>
      </c>
      <c r="BG10" s="123">
        <v>86447</v>
      </c>
      <c r="BH10" s="122">
        <v>-50354</v>
      </c>
      <c r="BI10" s="123">
        <v>-24347</v>
      </c>
      <c r="BJ10" s="122">
        <v>-75543</v>
      </c>
      <c r="BK10" s="123">
        <v>11746</v>
      </c>
      <c r="BN10" s="193">
        <f t="shared" si="0"/>
        <v>0.61238537688808892</v>
      </c>
      <c r="BO10" s="194">
        <f t="shared" si="1"/>
        <v>0.29609855763383847</v>
      </c>
      <c r="BP10" s="195">
        <f t="shared" si="2"/>
        <v>9.1516065478072617E-2</v>
      </c>
      <c r="BQ10" s="172">
        <f t="shared" si="3"/>
        <v>9.222262729371733E-2</v>
      </c>
      <c r="BS10" s="196">
        <f t="shared" si="4"/>
        <v>-2.0466622280549775E-5</v>
      </c>
    </row>
    <row r="11" spans="1:71">
      <c r="A11" s="119" t="s">
        <v>129</v>
      </c>
      <c r="B11" s="120" t="s">
        <v>30</v>
      </c>
      <c r="C11" s="122">
        <v>12890</v>
      </c>
      <c r="D11" s="122">
        <v>33</v>
      </c>
      <c r="E11" s="122">
        <v>1280</v>
      </c>
      <c r="F11" s="121">
        <v>0</v>
      </c>
      <c r="G11" s="121">
        <v>32589</v>
      </c>
      <c r="H11" s="121">
        <v>3</v>
      </c>
      <c r="I11" s="121">
        <v>0</v>
      </c>
      <c r="J11" s="121">
        <v>18</v>
      </c>
      <c r="K11" s="121">
        <v>2</v>
      </c>
      <c r="L11" s="121">
        <v>0</v>
      </c>
      <c r="M11" s="121">
        <v>0</v>
      </c>
      <c r="N11" s="121">
        <v>0</v>
      </c>
      <c r="O11" s="121">
        <v>0</v>
      </c>
      <c r="P11" s="121">
        <v>0</v>
      </c>
      <c r="Q11" s="121">
        <v>0</v>
      </c>
      <c r="R11" s="121">
        <v>0</v>
      </c>
      <c r="S11" s="121">
        <v>0</v>
      </c>
      <c r="T11" s="121">
        <v>0</v>
      </c>
      <c r="U11" s="121">
        <v>5</v>
      </c>
      <c r="V11" s="121">
        <v>0</v>
      </c>
      <c r="W11" s="121">
        <v>67</v>
      </c>
      <c r="X11" s="121">
        <v>0</v>
      </c>
      <c r="Y11" s="121">
        <v>0</v>
      </c>
      <c r="Z11" s="121">
        <v>73</v>
      </c>
      <c r="AA11" s="121">
        <v>0</v>
      </c>
      <c r="AB11" s="121">
        <v>0</v>
      </c>
      <c r="AC11" s="121">
        <v>1338</v>
      </c>
      <c r="AD11" s="121">
        <v>0</v>
      </c>
      <c r="AE11" s="121">
        <v>0</v>
      </c>
      <c r="AF11" s="121">
        <v>0</v>
      </c>
      <c r="AG11" s="122">
        <v>151</v>
      </c>
      <c r="AH11" s="122">
        <v>2518</v>
      </c>
      <c r="AI11" s="122">
        <v>7270</v>
      </c>
      <c r="AJ11" s="121">
        <v>100</v>
      </c>
      <c r="AK11" s="121">
        <v>0</v>
      </c>
      <c r="AL11" s="121">
        <v>0</v>
      </c>
      <c r="AM11" s="121">
        <v>3</v>
      </c>
      <c r="AN11" s="121">
        <v>0</v>
      </c>
      <c r="AO11" s="121">
        <v>8114</v>
      </c>
      <c r="AP11" s="121">
        <v>71038</v>
      </c>
      <c r="AQ11" s="121">
        <v>0</v>
      </c>
      <c r="AR11" s="121">
        <v>7769</v>
      </c>
      <c r="AS11" s="122">
        <v>2</v>
      </c>
      <c r="AT11" s="123">
        <v>145263</v>
      </c>
      <c r="AU11" s="122">
        <v>4161</v>
      </c>
      <c r="AV11" s="122">
        <v>247152</v>
      </c>
      <c r="AW11" s="122">
        <v>0</v>
      </c>
      <c r="AX11" s="122">
        <v>0</v>
      </c>
      <c r="AY11" s="122">
        <v>0</v>
      </c>
      <c r="AZ11" s="122">
        <v>-1140</v>
      </c>
      <c r="BA11" s="122">
        <v>-287</v>
      </c>
      <c r="BB11" s="123">
        <v>249886</v>
      </c>
      <c r="BC11" s="123">
        <v>395149</v>
      </c>
      <c r="BD11" s="122">
        <v>5996</v>
      </c>
      <c r="BE11" s="123">
        <v>57685</v>
      </c>
      <c r="BF11" s="122">
        <v>313567</v>
      </c>
      <c r="BG11" s="123">
        <v>458830</v>
      </c>
      <c r="BH11" s="122">
        <v>-32444</v>
      </c>
      <c r="BI11" s="123">
        <v>-209604</v>
      </c>
      <c r="BJ11" s="122">
        <v>71519</v>
      </c>
      <c r="BK11" s="123">
        <v>216782</v>
      </c>
      <c r="BN11" s="193">
        <f t="shared" si="0"/>
        <v>8.2105737329463066E-2</v>
      </c>
      <c r="BO11" s="194">
        <f t="shared" si="1"/>
        <v>0.53044294683777515</v>
      </c>
      <c r="BP11" s="195">
        <f t="shared" si="2"/>
        <v>0.38745131583276182</v>
      </c>
      <c r="BQ11" s="172">
        <f t="shared" si="3"/>
        <v>0.38921342757432076</v>
      </c>
      <c r="BS11" s="196">
        <f t="shared" si="4"/>
        <v>0.10323197203841711</v>
      </c>
    </row>
    <row r="12" spans="1:71">
      <c r="A12" s="119" t="s">
        <v>126</v>
      </c>
      <c r="B12" s="120" t="s">
        <v>32</v>
      </c>
      <c r="C12" s="122">
        <v>303</v>
      </c>
      <c r="D12" s="122">
        <v>1</v>
      </c>
      <c r="E12" s="122">
        <v>401</v>
      </c>
      <c r="F12" s="122">
        <v>20</v>
      </c>
      <c r="G12" s="122">
        <v>80</v>
      </c>
      <c r="H12" s="122">
        <v>428</v>
      </c>
      <c r="I12" s="122">
        <v>18</v>
      </c>
      <c r="J12" s="122">
        <v>11</v>
      </c>
      <c r="K12" s="122">
        <v>4</v>
      </c>
      <c r="L12" s="122">
        <v>1</v>
      </c>
      <c r="M12" s="122">
        <v>20</v>
      </c>
      <c r="N12" s="122">
        <v>66</v>
      </c>
      <c r="O12" s="122">
        <v>0</v>
      </c>
      <c r="P12" s="122">
        <v>31</v>
      </c>
      <c r="Q12" s="122">
        <v>2</v>
      </c>
      <c r="R12" s="122">
        <v>4</v>
      </c>
      <c r="S12" s="122">
        <v>4</v>
      </c>
      <c r="T12" s="122">
        <v>0</v>
      </c>
      <c r="U12" s="122">
        <v>20</v>
      </c>
      <c r="V12" s="122">
        <v>2426</v>
      </c>
      <c r="W12" s="122">
        <v>187</v>
      </c>
      <c r="X12" s="122">
        <v>5</v>
      </c>
      <c r="Y12" s="122">
        <v>57</v>
      </c>
      <c r="Z12" s="122">
        <v>1847</v>
      </c>
      <c r="AA12" s="122">
        <v>123</v>
      </c>
      <c r="AB12" s="122">
        <v>6</v>
      </c>
      <c r="AC12" s="121">
        <v>879</v>
      </c>
      <c r="AD12" s="121">
        <v>5</v>
      </c>
      <c r="AE12" s="121">
        <v>46</v>
      </c>
      <c r="AF12" s="121">
        <v>105</v>
      </c>
      <c r="AG12" s="122">
        <v>903</v>
      </c>
      <c r="AH12" s="121">
        <v>41</v>
      </c>
      <c r="AI12" s="122">
        <v>2361</v>
      </c>
      <c r="AJ12" s="122">
        <v>680</v>
      </c>
      <c r="AK12" s="122">
        <v>11</v>
      </c>
      <c r="AL12" s="121">
        <v>7</v>
      </c>
      <c r="AM12" s="121">
        <v>0</v>
      </c>
      <c r="AN12" s="121">
        <v>544</v>
      </c>
      <c r="AO12" s="121">
        <v>741</v>
      </c>
      <c r="AP12" s="121">
        <v>107</v>
      </c>
      <c r="AQ12" s="121">
        <v>0</v>
      </c>
      <c r="AR12" s="121">
        <v>760</v>
      </c>
      <c r="AS12" s="122">
        <v>217</v>
      </c>
      <c r="AT12" s="123">
        <v>13472</v>
      </c>
      <c r="AU12" s="122">
        <v>75</v>
      </c>
      <c r="AV12" s="122">
        <v>24440</v>
      </c>
      <c r="AW12" s="122">
        <v>0</v>
      </c>
      <c r="AX12" s="122">
        <v>14</v>
      </c>
      <c r="AY12" s="122">
        <v>2567</v>
      </c>
      <c r="AZ12" s="122">
        <v>-270</v>
      </c>
      <c r="BA12" s="122">
        <v>917</v>
      </c>
      <c r="BB12" s="123">
        <v>27743</v>
      </c>
      <c r="BC12" s="123">
        <v>41215</v>
      </c>
      <c r="BD12" s="122">
        <v>1879</v>
      </c>
      <c r="BE12" s="123">
        <v>962</v>
      </c>
      <c r="BF12" s="122">
        <v>30584</v>
      </c>
      <c r="BG12" s="123">
        <v>44056</v>
      </c>
      <c r="BH12" s="122">
        <v>-4458</v>
      </c>
      <c r="BI12" s="123">
        <v>-36586</v>
      </c>
      <c r="BJ12" s="122">
        <v>-10460</v>
      </c>
      <c r="BK12" s="123">
        <v>3012</v>
      </c>
      <c r="BN12" s="193">
        <f t="shared" si="0"/>
        <v>0.10816450321484897</v>
      </c>
      <c r="BO12" s="194">
        <f t="shared" si="1"/>
        <v>0.88768652189736741</v>
      </c>
      <c r="BP12" s="195">
        <f t="shared" si="2"/>
        <v>4.1489748877836519E-3</v>
      </c>
      <c r="BQ12" s="172">
        <f>1-(-(BH12+BI12)/(BC12-AZ12))</f>
        <v>1.063034831866938E-2</v>
      </c>
      <c r="BS12" s="196">
        <f t="shared" si="4"/>
        <v>1.0208249970135438E-2</v>
      </c>
    </row>
    <row r="13" spans="1:71">
      <c r="A13" s="119" t="s">
        <v>127</v>
      </c>
      <c r="B13" s="120" t="s">
        <v>34</v>
      </c>
      <c r="C13" s="122">
        <v>210</v>
      </c>
      <c r="D13" s="122">
        <v>5</v>
      </c>
      <c r="E13" s="122">
        <v>23</v>
      </c>
      <c r="F13" s="122">
        <v>29</v>
      </c>
      <c r="G13" s="122">
        <v>126</v>
      </c>
      <c r="H13" s="122">
        <v>0</v>
      </c>
      <c r="I13" s="122">
        <v>628</v>
      </c>
      <c r="J13" s="122">
        <v>3</v>
      </c>
      <c r="K13" s="122">
        <v>2</v>
      </c>
      <c r="L13" s="122">
        <v>0</v>
      </c>
      <c r="M13" s="122">
        <v>46</v>
      </c>
      <c r="N13" s="122">
        <v>68</v>
      </c>
      <c r="O13" s="122">
        <v>2</v>
      </c>
      <c r="P13" s="122">
        <v>82</v>
      </c>
      <c r="Q13" s="122">
        <v>0</v>
      </c>
      <c r="R13" s="122">
        <v>3</v>
      </c>
      <c r="S13" s="122">
        <v>7</v>
      </c>
      <c r="T13" s="122">
        <v>0</v>
      </c>
      <c r="U13" s="122">
        <v>213</v>
      </c>
      <c r="V13" s="122">
        <v>21507</v>
      </c>
      <c r="W13" s="122">
        <v>877</v>
      </c>
      <c r="X13" s="122">
        <v>174</v>
      </c>
      <c r="Y13" s="122">
        <v>110</v>
      </c>
      <c r="Z13" s="122">
        <v>1236</v>
      </c>
      <c r="AA13" s="122">
        <v>331</v>
      </c>
      <c r="AB13" s="122">
        <v>290</v>
      </c>
      <c r="AC13" s="121">
        <v>592</v>
      </c>
      <c r="AD13" s="121">
        <v>2</v>
      </c>
      <c r="AE13" s="121">
        <v>185</v>
      </c>
      <c r="AF13" s="121">
        <v>311</v>
      </c>
      <c r="AG13" s="122">
        <v>503</v>
      </c>
      <c r="AH13" s="122">
        <v>414</v>
      </c>
      <c r="AI13" s="122">
        <v>4440</v>
      </c>
      <c r="AJ13" s="122">
        <v>694</v>
      </c>
      <c r="AK13" s="122">
        <v>54</v>
      </c>
      <c r="AL13" s="121">
        <v>5</v>
      </c>
      <c r="AM13" s="121">
        <v>5</v>
      </c>
      <c r="AN13" s="121">
        <v>892</v>
      </c>
      <c r="AO13" s="121">
        <v>428</v>
      </c>
      <c r="AP13" s="121">
        <v>712</v>
      </c>
      <c r="AQ13" s="121">
        <v>3</v>
      </c>
      <c r="AR13" s="121">
        <v>1035</v>
      </c>
      <c r="AS13" s="122">
        <v>0</v>
      </c>
      <c r="AT13" s="123">
        <v>36247</v>
      </c>
      <c r="AU13" s="122">
        <v>47</v>
      </c>
      <c r="AV13" s="122">
        <v>1364</v>
      </c>
      <c r="AW13" s="122">
        <v>1</v>
      </c>
      <c r="AX13" s="122">
        <v>223</v>
      </c>
      <c r="AY13" s="122">
        <v>2946</v>
      </c>
      <c r="AZ13" s="122">
        <v>113</v>
      </c>
      <c r="BA13" s="122">
        <v>-257</v>
      </c>
      <c r="BB13" s="123">
        <v>4437</v>
      </c>
      <c r="BC13" s="123">
        <v>40684</v>
      </c>
      <c r="BD13" s="122">
        <v>542</v>
      </c>
      <c r="BE13" s="123">
        <v>205</v>
      </c>
      <c r="BF13" s="122">
        <v>5184</v>
      </c>
      <c r="BG13" s="123">
        <v>41431</v>
      </c>
      <c r="BH13" s="122">
        <v>-9083</v>
      </c>
      <c r="BI13" s="123">
        <v>-28156</v>
      </c>
      <c r="BJ13" s="122">
        <v>-32055</v>
      </c>
      <c r="BK13" s="123">
        <v>4192</v>
      </c>
      <c r="BN13" s="193">
        <f t="shared" si="0"/>
        <v>0.22325730016714188</v>
      </c>
      <c r="BO13" s="194">
        <f t="shared" si="1"/>
        <v>0.69206567692458953</v>
      </c>
      <c r="BP13" s="195">
        <f t="shared" si="2"/>
        <v>8.4677022908268618E-2</v>
      </c>
      <c r="BQ13" s="172">
        <f>1-(-(BH13+BI13)/(BC13-AZ13))</f>
        <v>8.212762810874763E-2</v>
      </c>
      <c r="BS13" s="196">
        <f t="shared" si="4"/>
        <v>5.6972393450346718E-4</v>
      </c>
    </row>
    <row r="14" spans="1:71">
      <c r="A14" s="119" t="s">
        <v>181</v>
      </c>
      <c r="B14" s="120" t="s">
        <v>36</v>
      </c>
      <c r="C14" s="122">
        <v>1824</v>
      </c>
      <c r="D14" s="122">
        <v>3</v>
      </c>
      <c r="E14" s="122">
        <v>16</v>
      </c>
      <c r="F14" s="122">
        <v>0</v>
      </c>
      <c r="G14" s="122">
        <v>3419</v>
      </c>
      <c r="H14" s="122">
        <v>4</v>
      </c>
      <c r="I14" s="122">
        <v>130</v>
      </c>
      <c r="J14" s="122">
        <v>2324</v>
      </c>
      <c r="K14" s="122">
        <v>95</v>
      </c>
      <c r="L14" s="122">
        <v>0</v>
      </c>
      <c r="M14" s="122">
        <v>80</v>
      </c>
      <c r="N14" s="122">
        <v>0</v>
      </c>
      <c r="O14" s="122">
        <v>0</v>
      </c>
      <c r="P14" s="122">
        <v>27</v>
      </c>
      <c r="Q14" s="122">
        <v>0</v>
      </c>
      <c r="R14" s="122">
        <v>37</v>
      </c>
      <c r="S14" s="122">
        <v>0</v>
      </c>
      <c r="T14" s="122">
        <v>2</v>
      </c>
      <c r="U14" s="122">
        <v>1650</v>
      </c>
      <c r="V14" s="122">
        <v>1702</v>
      </c>
      <c r="W14" s="122">
        <v>0</v>
      </c>
      <c r="X14" s="122">
        <v>0</v>
      </c>
      <c r="Y14" s="122">
        <v>10</v>
      </c>
      <c r="Z14" s="122">
        <v>5143</v>
      </c>
      <c r="AA14" s="122">
        <v>253</v>
      </c>
      <c r="AB14" s="122">
        <v>24</v>
      </c>
      <c r="AC14" s="121">
        <v>457</v>
      </c>
      <c r="AD14" s="121">
        <v>4</v>
      </c>
      <c r="AE14" s="121">
        <v>215</v>
      </c>
      <c r="AF14" s="121">
        <v>2991</v>
      </c>
      <c r="AG14" s="122">
        <v>117</v>
      </c>
      <c r="AH14" s="122">
        <v>568</v>
      </c>
      <c r="AI14" s="122">
        <v>1813</v>
      </c>
      <c r="AJ14" s="122">
        <v>157</v>
      </c>
      <c r="AK14" s="122">
        <v>0</v>
      </c>
      <c r="AL14" s="121">
        <v>6</v>
      </c>
      <c r="AM14" s="121">
        <v>16</v>
      </c>
      <c r="AN14" s="121">
        <v>1260</v>
      </c>
      <c r="AO14" s="121">
        <v>180</v>
      </c>
      <c r="AP14" s="121">
        <v>805</v>
      </c>
      <c r="AQ14" s="121">
        <v>0</v>
      </c>
      <c r="AR14" s="121">
        <v>410</v>
      </c>
      <c r="AS14" s="122">
        <v>5027</v>
      </c>
      <c r="AT14" s="123">
        <v>30769</v>
      </c>
      <c r="AU14" s="122">
        <v>16</v>
      </c>
      <c r="AV14" s="122">
        <v>3315</v>
      </c>
      <c r="AW14" s="122">
        <v>0</v>
      </c>
      <c r="AX14" s="122">
        <v>0</v>
      </c>
      <c r="AY14" s="122">
        <v>0</v>
      </c>
      <c r="AZ14" s="122">
        <v>-70</v>
      </c>
      <c r="BA14" s="122">
        <v>-560</v>
      </c>
      <c r="BB14" s="123">
        <v>2701</v>
      </c>
      <c r="BC14" s="123">
        <v>33470</v>
      </c>
      <c r="BD14" s="122">
        <v>1752</v>
      </c>
      <c r="BE14" s="123">
        <v>90</v>
      </c>
      <c r="BF14" s="122">
        <v>4543</v>
      </c>
      <c r="BG14" s="123">
        <v>35312</v>
      </c>
      <c r="BH14" s="122">
        <v>-1782</v>
      </c>
      <c r="BI14" s="123">
        <v>-26830</v>
      </c>
      <c r="BJ14" s="122">
        <v>-24069</v>
      </c>
      <c r="BK14" s="123">
        <v>6700</v>
      </c>
      <c r="BN14" s="193">
        <f t="shared" si="0"/>
        <v>5.3241708993128176E-2</v>
      </c>
      <c r="BO14" s="194">
        <f t="shared" si="1"/>
        <v>0.80161338512100389</v>
      </c>
      <c r="BP14" s="195">
        <f t="shared" si="2"/>
        <v>0.14514490588586793</v>
      </c>
      <c r="BQ14" s="172">
        <f t="shared" si="3"/>
        <v>0.14692903995229578</v>
      </c>
      <c r="BS14" s="196">
        <f t="shared" si="4"/>
        <v>1.3846296502045409E-3</v>
      </c>
    </row>
    <row r="15" spans="1:71">
      <c r="A15" s="119" t="s">
        <v>182</v>
      </c>
      <c r="B15" s="120" t="s">
        <v>38</v>
      </c>
      <c r="C15" s="121">
        <v>6972</v>
      </c>
      <c r="D15" s="122">
        <v>0</v>
      </c>
      <c r="E15" s="122">
        <v>178</v>
      </c>
      <c r="F15" s="122">
        <v>194</v>
      </c>
      <c r="G15" s="122">
        <v>1458</v>
      </c>
      <c r="H15" s="122">
        <v>80</v>
      </c>
      <c r="I15" s="122">
        <v>146</v>
      </c>
      <c r="J15" s="122">
        <v>227</v>
      </c>
      <c r="K15" s="122">
        <v>1322</v>
      </c>
      <c r="L15" s="122">
        <v>316</v>
      </c>
      <c r="M15" s="122">
        <v>571</v>
      </c>
      <c r="N15" s="122">
        <v>1004</v>
      </c>
      <c r="O15" s="122">
        <v>13</v>
      </c>
      <c r="P15" s="122">
        <v>908</v>
      </c>
      <c r="Q15" s="122">
        <v>2</v>
      </c>
      <c r="R15" s="122">
        <v>40</v>
      </c>
      <c r="S15" s="122">
        <v>351</v>
      </c>
      <c r="T15" s="122">
        <v>5</v>
      </c>
      <c r="U15" s="122">
        <v>2370</v>
      </c>
      <c r="V15" s="122">
        <v>4527</v>
      </c>
      <c r="W15" s="122">
        <v>624</v>
      </c>
      <c r="X15" s="122">
        <v>47</v>
      </c>
      <c r="Y15" s="122">
        <v>704</v>
      </c>
      <c r="Z15" s="122">
        <v>12</v>
      </c>
      <c r="AA15" s="122">
        <v>4</v>
      </c>
      <c r="AB15" s="122">
        <v>18</v>
      </c>
      <c r="AC15" s="121">
        <v>190</v>
      </c>
      <c r="AD15" s="121">
        <v>10</v>
      </c>
      <c r="AE15" s="121">
        <v>36</v>
      </c>
      <c r="AF15" s="121">
        <v>486</v>
      </c>
      <c r="AG15" s="122">
        <v>581</v>
      </c>
      <c r="AH15" s="122">
        <v>314</v>
      </c>
      <c r="AI15" s="122">
        <v>95382</v>
      </c>
      <c r="AJ15" s="122">
        <v>152</v>
      </c>
      <c r="AK15" s="122">
        <v>7</v>
      </c>
      <c r="AL15" s="121">
        <v>59</v>
      </c>
      <c r="AM15" s="121">
        <v>0</v>
      </c>
      <c r="AN15" s="121">
        <v>2259</v>
      </c>
      <c r="AO15" s="121">
        <v>485</v>
      </c>
      <c r="AP15" s="121">
        <v>909</v>
      </c>
      <c r="AQ15" s="121">
        <v>3</v>
      </c>
      <c r="AR15" s="121">
        <v>3419</v>
      </c>
      <c r="AS15" s="122">
        <v>172</v>
      </c>
      <c r="AT15" s="123">
        <v>126557</v>
      </c>
      <c r="AU15" s="122">
        <v>51</v>
      </c>
      <c r="AV15" s="122">
        <v>18969</v>
      </c>
      <c r="AW15" s="122">
        <v>0</v>
      </c>
      <c r="AX15" s="122">
        <v>0</v>
      </c>
      <c r="AY15" s="122">
        <v>0</v>
      </c>
      <c r="AZ15" s="122">
        <v>187</v>
      </c>
      <c r="BA15" s="122">
        <v>580</v>
      </c>
      <c r="BB15" s="123">
        <v>19787</v>
      </c>
      <c r="BC15" s="123">
        <v>146344</v>
      </c>
      <c r="BD15" s="122">
        <v>3534</v>
      </c>
      <c r="BE15" s="123">
        <v>343</v>
      </c>
      <c r="BF15" s="122">
        <v>23664</v>
      </c>
      <c r="BG15" s="123">
        <v>150221</v>
      </c>
      <c r="BH15" s="122">
        <v>-4640</v>
      </c>
      <c r="BI15" s="123">
        <v>-138154</v>
      </c>
      <c r="BJ15" s="122">
        <v>-119130</v>
      </c>
      <c r="BK15" s="123">
        <v>7427</v>
      </c>
      <c r="BN15" s="193">
        <f t="shared" si="0"/>
        <v>3.1706117093970372E-2</v>
      </c>
      <c r="BO15" s="194">
        <f t="shared" si="1"/>
        <v>0.94403597004318596</v>
      </c>
      <c r="BP15" s="195">
        <f t="shared" si="2"/>
        <v>2.4257912862843622E-2</v>
      </c>
      <c r="BQ15" s="172">
        <f t="shared" si="3"/>
        <v>2.300950347913544E-2</v>
      </c>
      <c r="BS15" s="196">
        <f t="shared" si="4"/>
        <v>7.9230889395867071E-3</v>
      </c>
    </row>
    <row r="16" spans="1:71">
      <c r="A16" s="119" t="s">
        <v>183</v>
      </c>
      <c r="B16" s="120" t="s">
        <v>40</v>
      </c>
      <c r="C16" s="121">
        <v>2704</v>
      </c>
      <c r="D16" s="121">
        <v>13</v>
      </c>
      <c r="E16" s="121">
        <v>1102</v>
      </c>
      <c r="F16" s="121">
        <v>1188</v>
      </c>
      <c r="G16" s="121">
        <v>1642</v>
      </c>
      <c r="H16" s="121">
        <v>1</v>
      </c>
      <c r="I16" s="121">
        <v>6</v>
      </c>
      <c r="J16" s="122">
        <v>62</v>
      </c>
      <c r="K16" s="122">
        <v>138</v>
      </c>
      <c r="L16" s="122">
        <v>2147</v>
      </c>
      <c r="M16" s="122">
        <v>1612</v>
      </c>
      <c r="N16" s="122">
        <v>195</v>
      </c>
      <c r="O16" s="122">
        <v>6</v>
      </c>
      <c r="P16" s="122">
        <v>196</v>
      </c>
      <c r="Q16" s="122">
        <v>0</v>
      </c>
      <c r="R16" s="122">
        <v>7</v>
      </c>
      <c r="S16" s="122">
        <v>39</v>
      </c>
      <c r="T16" s="122">
        <v>0</v>
      </c>
      <c r="U16" s="122">
        <v>128</v>
      </c>
      <c r="V16" s="122">
        <v>6906</v>
      </c>
      <c r="W16" s="122">
        <v>15306</v>
      </c>
      <c r="X16" s="122">
        <v>15674</v>
      </c>
      <c r="Y16" s="122">
        <v>806</v>
      </c>
      <c r="Z16" s="122">
        <v>11541</v>
      </c>
      <c r="AA16" s="122">
        <v>609</v>
      </c>
      <c r="AB16" s="122">
        <v>627</v>
      </c>
      <c r="AC16" s="121">
        <v>54354</v>
      </c>
      <c r="AD16" s="121">
        <v>79</v>
      </c>
      <c r="AE16" s="121">
        <v>300</v>
      </c>
      <c r="AF16" s="121">
        <v>793</v>
      </c>
      <c r="AG16" s="122">
        <v>8675</v>
      </c>
      <c r="AH16" s="122">
        <v>1858</v>
      </c>
      <c r="AI16" s="122">
        <v>3519</v>
      </c>
      <c r="AJ16" s="122">
        <v>572</v>
      </c>
      <c r="AK16" s="122">
        <v>1169</v>
      </c>
      <c r="AL16" s="121">
        <v>104</v>
      </c>
      <c r="AM16" s="121">
        <v>66</v>
      </c>
      <c r="AN16" s="121">
        <v>2070</v>
      </c>
      <c r="AO16" s="121">
        <v>2083</v>
      </c>
      <c r="AP16" s="121">
        <v>1809</v>
      </c>
      <c r="AQ16" s="121">
        <v>20</v>
      </c>
      <c r="AR16" s="121">
        <v>5063</v>
      </c>
      <c r="AS16" s="122">
        <v>13</v>
      </c>
      <c r="AT16" s="123">
        <v>145202</v>
      </c>
      <c r="AU16" s="122">
        <v>35</v>
      </c>
      <c r="AV16" s="122">
        <v>57698</v>
      </c>
      <c r="AW16" s="122">
        <v>0</v>
      </c>
      <c r="AX16" s="122">
        <v>0</v>
      </c>
      <c r="AY16" s="122">
        <v>0</v>
      </c>
      <c r="AZ16" s="122">
        <v>-9879</v>
      </c>
      <c r="BA16" s="122">
        <v>612</v>
      </c>
      <c r="BB16" s="123">
        <v>48466</v>
      </c>
      <c r="BC16" s="123">
        <v>193668</v>
      </c>
      <c r="BD16" s="122">
        <v>7462</v>
      </c>
      <c r="BE16" s="123">
        <v>11842</v>
      </c>
      <c r="BF16" s="122">
        <v>67770</v>
      </c>
      <c r="BG16" s="123">
        <v>212972</v>
      </c>
      <c r="BH16" s="122">
        <v>-78941</v>
      </c>
      <c r="BI16" s="123">
        <v>-74789</v>
      </c>
      <c r="BJ16" s="122">
        <v>-85960</v>
      </c>
      <c r="BK16" s="123">
        <v>59242</v>
      </c>
      <c r="BN16" s="193">
        <f t="shared" si="0"/>
        <v>0.40760993039634841</v>
      </c>
      <c r="BO16" s="194">
        <f t="shared" si="1"/>
        <v>0.38617117954437491</v>
      </c>
      <c r="BP16" s="195">
        <f t="shared" si="2"/>
        <v>0.20621889005927668</v>
      </c>
      <c r="BQ16" s="172">
        <f t="shared" si="3"/>
        <v>0.24474445705414472</v>
      </c>
      <c r="BS16" s="196">
        <f t="shared" si="4"/>
        <v>2.4099656578431855E-2</v>
      </c>
    </row>
    <row r="17" spans="1:71">
      <c r="A17" s="119" t="s">
        <v>184</v>
      </c>
      <c r="B17" s="120" t="s">
        <v>42</v>
      </c>
      <c r="C17" s="122">
        <v>161</v>
      </c>
      <c r="D17" s="122">
        <v>0</v>
      </c>
      <c r="E17" s="121">
        <v>0</v>
      </c>
      <c r="F17" s="121">
        <v>0</v>
      </c>
      <c r="G17" s="122">
        <v>1371</v>
      </c>
      <c r="H17" s="121">
        <v>0</v>
      </c>
      <c r="I17" s="122">
        <v>28</v>
      </c>
      <c r="J17" s="122">
        <v>3</v>
      </c>
      <c r="K17" s="122">
        <v>46</v>
      </c>
      <c r="L17" s="122">
        <v>45</v>
      </c>
      <c r="M17" s="122">
        <v>8892</v>
      </c>
      <c r="N17" s="122">
        <v>239</v>
      </c>
      <c r="O17" s="122">
        <v>70</v>
      </c>
      <c r="P17" s="122">
        <v>255</v>
      </c>
      <c r="Q17" s="122">
        <v>2</v>
      </c>
      <c r="R17" s="122">
        <v>35</v>
      </c>
      <c r="S17" s="122">
        <v>18</v>
      </c>
      <c r="T17" s="122">
        <v>206</v>
      </c>
      <c r="U17" s="122">
        <v>29</v>
      </c>
      <c r="V17" s="122">
        <v>36715</v>
      </c>
      <c r="W17" s="122">
        <v>20131</v>
      </c>
      <c r="X17" s="122">
        <v>5</v>
      </c>
      <c r="Y17" s="122">
        <v>145</v>
      </c>
      <c r="Z17" s="122">
        <v>155</v>
      </c>
      <c r="AA17" s="122">
        <v>0</v>
      </c>
      <c r="AB17" s="122">
        <v>37</v>
      </c>
      <c r="AC17" s="121">
        <v>21</v>
      </c>
      <c r="AD17" s="121">
        <v>0</v>
      </c>
      <c r="AE17" s="121">
        <v>0</v>
      </c>
      <c r="AF17" s="121">
        <v>5</v>
      </c>
      <c r="AG17" s="122">
        <v>85</v>
      </c>
      <c r="AH17" s="122">
        <v>431</v>
      </c>
      <c r="AI17" s="122">
        <v>477</v>
      </c>
      <c r="AJ17" s="122">
        <v>16</v>
      </c>
      <c r="AK17" s="122">
        <v>0</v>
      </c>
      <c r="AL17" s="121">
        <v>1</v>
      </c>
      <c r="AM17" s="121">
        <v>0</v>
      </c>
      <c r="AN17" s="121">
        <v>149</v>
      </c>
      <c r="AO17" s="121">
        <v>205</v>
      </c>
      <c r="AP17" s="121">
        <v>393</v>
      </c>
      <c r="AQ17" s="121">
        <v>0</v>
      </c>
      <c r="AR17" s="121">
        <v>365</v>
      </c>
      <c r="AS17" s="122">
        <v>68</v>
      </c>
      <c r="AT17" s="123">
        <v>70804</v>
      </c>
      <c r="AU17" s="122">
        <v>26</v>
      </c>
      <c r="AV17" s="122">
        <v>688</v>
      </c>
      <c r="AW17" s="122">
        <v>0</v>
      </c>
      <c r="AX17" s="122">
        <v>0</v>
      </c>
      <c r="AY17" s="122">
        <v>0</v>
      </c>
      <c r="AZ17" s="122">
        <v>-738</v>
      </c>
      <c r="BA17" s="122">
        <v>-70</v>
      </c>
      <c r="BB17" s="123">
        <v>-94</v>
      </c>
      <c r="BC17" s="123">
        <v>70710</v>
      </c>
      <c r="BD17" s="122">
        <v>706</v>
      </c>
      <c r="BE17" s="123">
        <v>740</v>
      </c>
      <c r="BF17" s="122">
        <v>1352</v>
      </c>
      <c r="BG17" s="123">
        <v>72156</v>
      </c>
      <c r="BH17" s="122">
        <v>-2646</v>
      </c>
      <c r="BI17" s="123">
        <v>-24668</v>
      </c>
      <c r="BJ17" s="122">
        <v>-25962</v>
      </c>
      <c r="BK17" s="123">
        <v>44842</v>
      </c>
      <c r="BN17" s="193">
        <f t="shared" si="0"/>
        <v>3.7420449724225709E-2</v>
      </c>
      <c r="BO17" s="194">
        <f t="shared" si="1"/>
        <v>0.34886154716447459</v>
      </c>
      <c r="BP17" s="195">
        <f t="shared" si="2"/>
        <v>0.61371800311129965</v>
      </c>
      <c r="BQ17" s="172">
        <f t="shared" si="3"/>
        <v>0.61770798342850752</v>
      </c>
      <c r="BS17" s="196">
        <f t="shared" si="4"/>
        <v>2.8736808426567845E-4</v>
      </c>
    </row>
    <row r="18" spans="1:71">
      <c r="A18" s="119" t="s">
        <v>185</v>
      </c>
      <c r="B18" s="120" t="s">
        <v>44</v>
      </c>
      <c r="C18" s="121">
        <v>2</v>
      </c>
      <c r="D18" s="121">
        <v>0</v>
      </c>
      <c r="E18" s="121">
        <v>4</v>
      </c>
      <c r="F18" s="121">
        <v>3</v>
      </c>
      <c r="G18" s="121">
        <v>0</v>
      </c>
      <c r="H18" s="121">
        <v>0</v>
      </c>
      <c r="I18" s="122">
        <v>25</v>
      </c>
      <c r="J18" s="121">
        <v>0</v>
      </c>
      <c r="K18" s="121">
        <v>0</v>
      </c>
      <c r="L18" s="122">
        <v>0</v>
      </c>
      <c r="M18" s="121">
        <v>1232</v>
      </c>
      <c r="N18" s="121">
        <v>18808</v>
      </c>
      <c r="O18" s="122">
        <v>0</v>
      </c>
      <c r="P18" s="122">
        <v>12948</v>
      </c>
      <c r="Q18" s="122">
        <v>165</v>
      </c>
      <c r="R18" s="122">
        <v>178</v>
      </c>
      <c r="S18" s="122">
        <v>152</v>
      </c>
      <c r="T18" s="122">
        <v>205</v>
      </c>
      <c r="U18" s="122">
        <v>8</v>
      </c>
      <c r="V18" s="122">
        <v>19174</v>
      </c>
      <c r="W18" s="122">
        <v>8967</v>
      </c>
      <c r="X18" s="122">
        <v>0</v>
      </c>
      <c r="Y18" s="122">
        <v>0</v>
      </c>
      <c r="Z18" s="122">
        <v>0</v>
      </c>
      <c r="AA18" s="122">
        <v>0</v>
      </c>
      <c r="AB18" s="122">
        <v>0</v>
      </c>
      <c r="AC18" s="121">
        <v>12</v>
      </c>
      <c r="AD18" s="121">
        <v>0</v>
      </c>
      <c r="AE18" s="121">
        <v>0</v>
      </c>
      <c r="AF18" s="121">
        <v>0</v>
      </c>
      <c r="AG18" s="122">
        <v>23</v>
      </c>
      <c r="AH18" s="122">
        <v>0</v>
      </c>
      <c r="AI18" s="122">
        <v>0</v>
      </c>
      <c r="AJ18" s="122">
        <v>0</v>
      </c>
      <c r="AK18" s="122">
        <v>0</v>
      </c>
      <c r="AL18" s="121">
        <v>0</v>
      </c>
      <c r="AM18" s="121">
        <v>0</v>
      </c>
      <c r="AN18" s="121">
        <v>28</v>
      </c>
      <c r="AO18" s="121">
        <v>4</v>
      </c>
      <c r="AP18" s="121">
        <v>7</v>
      </c>
      <c r="AQ18" s="121">
        <v>0</v>
      </c>
      <c r="AR18" s="121">
        <v>5</v>
      </c>
      <c r="AS18" s="122">
        <v>2</v>
      </c>
      <c r="AT18" s="123">
        <v>61952</v>
      </c>
      <c r="AU18" s="122">
        <v>0</v>
      </c>
      <c r="AV18" s="122">
        <v>-293</v>
      </c>
      <c r="AW18" s="122">
        <v>0</v>
      </c>
      <c r="AX18" s="122">
        <v>-200</v>
      </c>
      <c r="AY18" s="122">
        <v>-1199</v>
      </c>
      <c r="AZ18" s="122">
        <v>-512</v>
      </c>
      <c r="BA18" s="122">
        <v>-229</v>
      </c>
      <c r="BB18" s="123">
        <v>-2433</v>
      </c>
      <c r="BC18" s="123">
        <v>59519</v>
      </c>
      <c r="BD18" s="122">
        <v>2050</v>
      </c>
      <c r="BE18" s="123">
        <v>693</v>
      </c>
      <c r="BF18" s="122">
        <v>310</v>
      </c>
      <c r="BG18" s="123">
        <v>62262</v>
      </c>
      <c r="BH18" s="122">
        <v>-1251</v>
      </c>
      <c r="BI18" s="123">
        <v>-36375</v>
      </c>
      <c r="BJ18" s="122">
        <v>-37316</v>
      </c>
      <c r="BK18" s="123">
        <v>24636</v>
      </c>
      <c r="BN18" s="193">
        <f t="shared" si="0"/>
        <v>2.1018498294662208E-2</v>
      </c>
      <c r="BO18" s="194">
        <f t="shared" si="1"/>
        <v>0.61114938086997428</v>
      </c>
      <c r="BP18" s="195">
        <f t="shared" si="2"/>
        <v>0.36783212083536354</v>
      </c>
      <c r="BQ18" s="172">
        <f t="shared" si="3"/>
        <v>0.37322383435225137</v>
      </c>
      <c r="BS18" s="196">
        <f t="shared" si="4"/>
        <v>-1.2238204751430784E-4</v>
      </c>
    </row>
    <row r="19" spans="1:71">
      <c r="A19" s="119" t="s">
        <v>186</v>
      </c>
      <c r="B19" s="120" t="s">
        <v>46</v>
      </c>
      <c r="C19" s="121">
        <v>0</v>
      </c>
      <c r="D19" s="121">
        <v>0</v>
      </c>
      <c r="E19" s="121">
        <v>0</v>
      </c>
      <c r="F19" s="121">
        <v>0</v>
      </c>
      <c r="G19" s="121">
        <v>151</v>
      </c>
      <c r="H19" s="121">
        <v>0</v>
      </c>
      <c r="I19" s="122">
        <v>16</v>
      </c>
      <c r="J19" s="122">
        <v>0</v>
      </c>
      <c r="K19" s="121">
        <v>38</v>
      </c>
      <c r="L19" s="122">
        <v>1</v>
      </c>
      <c r="M19" s="121">
        <v>44</v>
      </c>
      <c r="N19" s="122">
        <v>19</v>
      </c>
      <c r="O19" s="122">
        <v>1445</v>
      </c>
      <c r="P19" s="122">
        <v>5048</v>
      </c>
      <c r="Q19" s="122">
        <v>28</v>
      </c>
      <c r="R19" s="122">
        <v>269</v>
      </c>
      <c r="S19" s="122">
        <v>40</v>
      </c>
      <c r="T19" s="122">
        <v>211</v>
      </c>
      <c r="U19" s="122">
        <v>84</v>
      </c>
      <c r="V19" s="122">
        <v>5729</v>
      </c>
      <c r="W19" s="122">
        <v>1114</v>
      </c>
      <c r="X19" s="122">
        <v>49</v>
      </c>
      <c r="Y19" s="122">
        <v>20</v>
      </c>
      <c r="Z19" s="122">
        <v>12</v>
      </c>
      <c r="AA19" s="122">
        <v>0</v>
      </c>
      <c r="AB19" s="122">
        <v>0</v>
      </c>
      <c r="AC19" s="121">
        <v>8</v>
      </c>
      <c r="AD19" s="121">
        <v>0</v>
      </c>
      <c r="AE19" s="121">
        <v>0</v>
      </c>
      <c r="AF19" s="121">
        <v>31</v>
      </c>
      <c r="AG19" s="122">
        <v>132</v>
      </c>
      <c r="AH19" s="122">
        <v>0</v>
      </c>
      <c r="AI19" s="122">
        <v>1021</v>
      </c>
      <c r="AJ19" s="122">
        <v>19</v>
      </c>
      <c r="AK19" s="122">
        <v>0</v>
      </c>
      <c r="AL19" s="121">
        <v>0</v>
      </c>
      <c r="AM19" s="121">
        <v>0</v>
      </c>
      <c r="AN19" s="121">
        <v>257</v>
      </c>
      <c r="AO19" s="121">
        <v>113</v>
      </c>
      <c r="AP19" s="121">
        <v>121</v>
      </c>
      <c r="AQ19" s="121">
        <v>0</v>
      </c>
      <c r="AR19" s="121">
        <v>84</v>
      </c>
      <c r="AS19" s="122">
        <v>24</v>
      </c>
      <c r="AT19" s="123">
        <v>16128</v>
      </c>
      <c r="AU19" s="122">
        <v>2</v>
      </c>
      <c r="AV19" s="122">
        <v>1371</v>
      </c>
      <c r="AW19" s="122">
        <v>0</v>
      </c>
      <c r="AX19" s="122">
        <v>0</v>
      </c>
      <c r="AY19" s="122">
        <v>-958</v>
      </c>
      <c r="AZ19" s="122">
        <v>-56</v>
      </c>
      <c r="BA19" s="122">
        <v>-358</v>
      </c>
      <c r="BB19" s="123">
        <v>1</v>
      </c>
      <c r="BC19" s="123">
        <v>16129</v>
      </c>
      <c r="BD19" s="122">
        <v>620</v>
      </c>
      <c r="BE19" s="123">
        <v>1318</v>
      </c>
      <c r="BF19" s="122">
        <v>1939</v>
      </c>
      <c r="BG19" s="123">
        <v>18067</v>
      </c>
      <c r="BH19" s="122">
        <v>-1187</v>
      </c>
      <c r="BI19" s="123">
        <v>-14177</v>
      </c>
      <c r="BJ19" s="122">
        <v>-13425</v>
      </c>
      <c r="BK19" s="123">
        <v>2703</v>
      </c>
      <c r="BN19" s="193">
        <f t="shared" si="0"/>
        <v>7.3594147188294379E-2</v>
      </c>
      <c r="BO19" s="194">
        <f t="shared" si="1"/>
        <v>0.87897575795151595</v>
      </c>
      <c r="BP19" s="195">
        <f t="shared" si="2"/>
        <v>4.7430094860189675E-2</v>
      </c>
      <c r="BQ19" s="172">
        <f t="shared" si="3"/>
        <v>5.0725980846462737E-2</v>
      </c>
      <c r="BS19" s="196">
        <f t="shared" si="4"/>
        <v>5.7264773768640287E-4</v>
      </c>
    </row>
    <row r="20" spans="1:71">
      <c r="A20" s="119" t="s">
        <v>187</v>
      </c>
      <c r="B20" s="120" t="s">
        <v>48</v>
      </c>
      <c r="C20" s="122">
        <v>99</v>
      </c>
      <c r="D20" s="122">
        <v>0</v>
      </c>
      <c r="E20" s="121">
        <v>12</v>
      </c>
      <c r="F20" s="122">
        <v>182</v>
      </c>
      <c r="G20" s="122">
        <v>5423</v>
      </c>
      <c r="H20" s="122">
        <v>2</v>
      </c>
      <c r="I20" s="122">
        <v>51</v>
      </c>
      <c r="J20" s="122">
        <v>2</v>
      </c>
      <c r="K20" s="122">
        <v>61</v>
      </c>
      <c r="L20" s="122">
        <v>22</v>
      </c>
      <c r="M20" s="122">
        <v>337</v>
      </c>
      <c r="N20" s="122">
        <v>3</v>
      </c>
      <c r="O20" s="122">
        <v>5</v>
      </c>
      <c r="P20" s="122">
        <v>4197</v>
      </c>
      <c r="Q20" s="122">
        <v>27</v>
      </c>
      <c r="R20" s="122">
        <v>86</v>
      </c>
      <c r="S20" s="122">
        <v>78</v>
      </c>
      <c r="T20" s="122">
        <v>12</v>
      </c>
      <c r="U20" s="122">
        <v>151</v>
      </c>
      <c r="V20" s="122">
        <v>92609</v>
      </c>
      <c r="W20" s="122">
        <v>12685</v>
      </c>
      <c r="X20" s="122">
        <v>66</v>
      </c>
      <c r="Y20" s="122">
        <v>55</v>
      </c>
      <c r="Z20" s="122">
        <v>1781</v>
      </c>
      <c r="AA20" s="122">
        <v>9</v>
      </c>
      <c r="AB20" s="122">
        <v>183</v>
      </c>
      <c r="AC20" s="121">
        <v>375</v>
      </c>
      <c r="AD20" s="121">
        <v>0</v>
      </c>
      <c r="AE20" s="121">
        <v>2</v>
      </c>
      <c r="AF20" s="121">
        <v>39</v>
      </c>
      <c r="AG20" s="122">
        <v>1514</v>
      </c>
      <c r="AH20" s="122">
        <v>36</v>
      </c>
      <c r="AI20" s="122">
        <v>274</v>
      </c>
      <c r="AJ20" s="122">
        <v>176</v>
      </c>
      <c r="AK20" s="122">
        <v>118</v>
      </c>
      <c r="AL20" s="121">
        <v>0</v>
      </c>
      <c r="AM20" s="121">
        <v>0</v>
      </c>
      <c r="AN20" s="121">
        <v>259</v>
      </c>
      <c r="AO20" s="121">
        <v>73</v>
      </c>
      <c r="AP20" s="121">
        <v>752</v>
      </c>
      <c r="AQ20" s="121">
        <v>0</v>
      </c>
      <c r="AR20" s="121">
        <v>683</v>
      </c>
      <c r="AS20" s="122">
        <v>8</v>
      </c>
      <c r="AT20" s="123">
        <v>122447</v>
      </c>
      <c r="AU20" s="122">
        <v>11</v>
      </c>
      <c r="AV20" s="122">
        <v>1790</v>
      </c>
      <c r="AW20" s="122">
        <v>5</v>
      </c>
      <c r="AX20" s="122">
        <v>304</v>
      </c>
      <c r="AY20" s="122">
        <v>2757</v>
      </c>
      <c r="AZ20" s="122">
        <v>225</v>
      </c>
      <c r="BA20" s="122">
        <v>-186</v>
      </c>
      <c r="BB20" s="123">
        <v>4906</v>
      </c>
      <c r="BC20" s="123">
        <v>127353</v>
      </c>
      <c r="BD20" s="122">
        <v>1264</v>
      </c>
      <c r="BE20" s="123">
        <v>351</v>
      </c>
      <c r="BF20" s="122">
        <v>6521</v>
      </c>
      <c r="BG20" s="123">
        <v>128968</v>
      </c>
      <c r="BH20" s="122">
        <v>-3108</v>
      </c>
      <c r="BI20" s="123">
        <v>-65822</v>
      </c>
      <c r="BJ20" s="122">
        <v>-62409</v>
      </c>
      <c r="BK20" s="123">
        <v>60038</v>
      </c>
      <c r="BN20" s="193">
        <f t="shared" si="0"/>
        <v>2.4404607665308237E-2</v>
      </c>
      <c r="BO20" s="194">
        <f t="shared" si="1"/>
        <v>0.51684687443562383</v>
      </c>
      <c r="BP20" s="195">
        <f t="shared" si="2"/>
        <v>0.4587485178990679</v>
      </c>
      <c r="BQ20" s="172">
        <f t="shared" si="3"/>
        <v>0.45779057328047323</v>
      </c>
      <c r="BS20" s="196">
        <f t="shared" si="4"/>
        <v>7.4765824249355302E-4</v>
      </c>
    </row>
    <row r="21" spans="1:71">
      <c r="A21" s="119" t="s">
        <v>188</v>
      </c>
      <c r="B21" s="120" t="s">
        <v>50</v>
      </c>
      <c r="C21" s="121">
        <v>0</v>
      </c>
      <c r="D21" s="121">
        <v>0</v>
      </c>
      <c r="E21" s="121">
        <v>0</v>
      </c>
      <c r="F21" s="121">
        <v>72</v>
      </c>
      <c r="G21" s="121">
        <v>0</v>
      </c>
      <c r="H21" s="121">
        <v>0</v>
      </c>
      <c r="I21" s="121">
        <v>48</v>
      </c>
      <c r="J21" s="121">
        <v>0</v>
      </c>
      <c r="K21" s="121">
        <v>0</v>
      </c>
      <c r="L21" s="121">
        <v>0</v>
      </c>
      <c r="M21" s="121">
        <v>28</v>
      </c>
      <c r="N21" s="121">
        <v>0</v>
      </c>
      <c r="O21" s="121">
        <v>0</v>
      </c>
      <c r="P21" s="122">
        <v>117</v>
      </c>
      <c r="Q21" s="122">
        <v>310</v>
      </c>
      <c r="R21" s="122">
        <v>53</v>
      </c>
      <c r="S21" s="122">
        <v>162</v>
      </c>
      <c r="T21" s="122">
        <v>0</v>
      </c>
      <c r="U21" s="121">
        <v>23</v>
      </c>
      <c r="V21" s="121">
        <v>8192</v>
      </c>
      <c r="W21" s="121">
        <v>804</v>
      </c>
      <c r="X21" s="121">
        <v>0</v>
      </c>
      <c r="Y21" s="121">
        <v>254</v>
      </c>
      <c r="Z21" s="121">
        <v>10</v>
      </c>
      <c r="AA21" s="121">
        <v>0</v>
      </c>
      <c r="AB21" s="121">
        <v>0</v>
      </c>
      <c r="AC21" s="121">
        <v>244</v>
      </c>
      <c r="AD21" s="121">
        <v>2</v>
      </c>
      <c r="AE21" s="121">
        <v>2</v>
      </c>
      <c r="AF21" s="121">
        <v>0</v>
      </c>
      <c r="AG21" s="121">
        <v>254</v>
      </c>
      <c r="AH21" s="121">
        <v>0</v>
      </c>
      <c r="AI21" s="121">
        <v>0</v>
      </c>
      <c r="AJ21" s="121">
        <v>0</v>
      </c>
      <c r="AK21" s="122">
        <v>44</v>
      </c>
      <c r="AL21" s="121">
        <v>0</v>
      </c>
      <c r="AM21" s="121">
        <v>0</v>
      </c>
      <c r="AN21" s="121">
        <v>9144</v>
      </c>
      <c r="AO21" s="121">
        <v>0</v>
      </c>
      <c r="AP21" s="121">
        <v>0</v>
      </c>
      <c r="AQ21" s="121">
        <v>0</v>
      </c>
      <c r="AR21" s="121">
        <v>882</v>
      </c>
      <c r="AS21" s="122">
        <v>527</v>
      </c>
      <c r="AT21" s="123">
        <v>21172</v>
      </c>
      <c r="AU21" s="122">
        <v>0</v>
      </c>
      <c r="AV21" s="122">
        <v>315</v>
      </c>
      <c r="AW21" s="122">
        <v>0</v>
      </c>
      <c r="AX21" s="122">
        <v>4706</v>
      </c>
      <c r="AY21" s="122">
        <v>64287</v>
      </c>
      <c r="AZ21" s="122">
        <v>29</v>
      </c>
      <c r="BA21" s="122">
        <v>90</v>
      </c>
      <c r="BB21" s="123">
        <v>69427</v>
      </c>
      <c r="BC21" s="123">
        <v>90599</v>
      </c>
      <c r="BD21" s="122">
        <v>214</v>
      </c>
      <c r="BE21" s="123">
        <v>692</v>
      </c>
      <c r="BF21" s="122">
        <v>70333</v>
      </c>
      <c r="BG21" s="123">
        <v>91505</v>
      </c>
      <c r="BH21" s="122">
        <v>-4376</v>
      </c>
      <c r="BI21" s="123">
        <v>-85395</v>
      </c>
      <c r="BJ21" s="122">
        <v>-19438</v>
      </c>
      <c r="BK21" s="123">
        <v>1734</v>
      </c>
      <c r="BN21" s="193">
        <f t="shared" si="0"/>
        <v>4.8300753871455535E-2</v>
      </c>
      <c r="BO21" s="194">
        <f t="shared" si="1"/>
        <v>0.94256007240698025</v>
      </c>
      <c r="BP21" s="195">
        <f t="shared" si="2"/>
        <v>9.1391737215642532E-3</v>
      </c>
      <c r="BQ21" s="172">
        <f t="shared" si="3"/>
        <v>8.8219057082918884E-3</v>
      </c>
      <c r="BS21" s="196">
        <f t="shared" si="4"/>
        <v>1.3157114323210571E-4</v>
      </c>
    </row>
    <row r="22" spans="1:71">
      <c r="A22" s="119" t="s">
        <v>189</v>
      </c>
      <c r="B22" s="120" t="s">
        <v>52</v>
      </c>
      <c r="C22" s="121">
        <v>9</v>
      </c>
      <c r="D22" s="121">
        <v>0</v>
      </c>
      <c r="E22" s="121">
        <v>14</v>
      </c>
      <c r="F22" s="121">
        <v>2</v>
      </c>
      <c r="G22" s="121">
        <v>0</v>
      </c>
      <c r="H22" s="121">
        <v>0</v>
      </c>
      <c r="I22" s="121">
        <v>5</v>
      </c>
      <c r="J22" s="121">
        <v>0</v>
      </c>
      <c r="K22" s="121">
        <v>0</v>
      </c>
      <c r="L22" s="121">
        <v>0</v>
      </c>
      <c r="M22" s="121">
        <v>0</v>
      </c>
      <c r="N22" s="121">
        <v>0</v>
      </c>
      <c r="O22" s="121">
        <v>0</v>
      </c>
      <c r="P22" s="121">
        <v>119</v>
      </c>
      <c r="Q22" s="121">
        <v>59</v>
      </c>
      <c r="R22" s="122">
        <v>978</v>
      </c>
      <c r="S22" s="121">
        <v>71</v>
      </c>
      <c r="T22" s="121">
        <v>181</v>
      </c>
      <c r="U22" s="121">
        <v>24</v>
      </c>
      <c r="V22" s="121">
        <v>8455</v>
      </c>
      <c r="W22" s="121">
        <v>1428</v>
      </c>
      <c r="X22" s="121">
        <v>4</v>
      </c>
      <c r="Y22" s="121">
        <v>4</v>
      </c>
      <c r="Z22" s="121">
        <v>437</v>
      </c>
      <c r="AA22" s="121">
        <v>40</v>
      </c>
      <c r="AB22" s="121">
        <v>35</v>
      </c>
      <c r="AC22" s="121">
        <v>412</v>
      </c>
      <c r="AD22" s="121">
        <v>0</v>
      </c>
      <c r="AE22" s="121">
        <v>78</v>
      </c>
      <c r="AF22" s="121">
        <v>440</v>
      </c>
      <c r="AG22" s="121">
        <v>4390</v>
      </c>
      <c r="AH22" s="121">
        <v>310</v>
      </c>
      <c r="AI22" s="121">
        <v>136</v>
      </c>
      <c r="AJ22" s="121">
        <v>5</v>
      </c>
      <c r="AK22" s="122">
        <v>11</v>
      </c>
      <c r="AL22" s="121">
        <v>5</v>
      </c>
      <c r="AM22" s="121">
        <v>10</v>
      </c>
      <c r="AN22" s="121">
        <v>8493</v>
      </c>
      <c r="AO22" s="121">
        <v>18</v>
      </c>
      <c r="AP22" s="121">
        <v>65</v>
      </c>
      <c r="AQ22" s="121">
        <v>3</v>
      </c>
      <c r="AR22" s="121">
        <v>230</v>
      </c>
      <c r="AS22" s="122">
        <v>769</v>
      </c>
      <c r="AT22" s="123">
        <v>27240</v>
      </c>
      <c r="AU22" s="122">
        <v>1</v>
      </c>
      <c r="AV22" s="122">
        <v>50466</v>
      </c>
      <c r="AW22" s="122">
        <v>0</v>
      </c>
      <c r="AX22" s="122">
        <v>21731</v>
      </c>
      <c r="AY22" s="122">
        <v>65344</v>
      </c>
      <c r="AZ22" s="122">
        <v>-171</v>
      </c>
      <c r="BA22" s="122">
        <v>746</v>
      </c>
      <c r="BB22" s="123">
        <v>138117</v>
      </c>
      <c r="BC22" s="123">
        <v>165357</v>
      </c>
      <c r="BD22" s="122">
        <v>441</v>
      </c>
      <c r="BE22" s="123">
        <v>157</v>
      </c>
      <c r="BF22" s="122">
        <v>138715</v>
      </c>
      <c r="BG22" s="123">
        <v>165955</v>
      </c>
      <c r="BH22" s="122">
        <v>-7200</v>
      </c>
      <c r="BI22" s="123">
        <v>-154936</v>
      </c>
      <c r="BJ22" s="122">
        <v>-23421</v>
      </c>
      <c r="BK22" s="123">
        <v>3819</v>
      </c>
      <c r="BN22" s="193">
        <f t="shared" si="0"/>
        <v>4.3542154248081423E-2</v>
      </c>
      <c r="BO22" s="194">
        <f t="shared" si="1"/>
        <v>0.93697877924732553</v>
      </c>
      <c r="BP22" s="195">
        <f t="shared" si="2"/>
        <v>1.9479066504593079E-2</v>
      </c>
      <c r="BQ22" s="172">
        <f t="shared" si="3"/>
        <v>2.0492001353245359E-2</v>
      </c>
      <c r="BS22" s="196">
        <f t="shared" si="4"/>
        <v>2.1078950204290306E-2</v>
      </c>
    </row>
    <row r="23" spans="1:71">
      <c r="A23" s="119" t="s">
        <v>190</v>
      </c>
      <c r="B23" s="120" t="s">
        <v>54</v>
      </c>
      <c r="C23" s="121">
        <v>0</v>
      </c>
      <c r="D23" s="121">
        <v>0</v>
      </c>
      <c r="E23" s="121">
        <v>1007</v>
      </c>
      <c r="F23" s="121">
        <v>1</v>
      </c>
      <c r="G23" s="121">
        <v>0</v>
      </c>
      <c r="H23" s="122">
        <v>0</v>
      </c>
      <c r="I23" s="122">
        <v>0</v>
      </c>
      <c r="J23" s="121">
        <v>0</v>
      </c>
      <c r="K23" s="121">
        <v>0</v>
      </c>
      <c r="L23" s="121">
        <v>0</v>
      </c>
      <c r="M23" s="121">
        <v>0</v>
      </c>
      <c r="N23" s="121">
        <v>0</v>
      </c>
      <c r="O23" s="121">
        <v>0</v>
      </c>
      <c r="P23" s="121">
        <v>0</v>
      </c>
      <c r="Q23" s="121">
        <v>0</v>
      </c>
      <c r="R23" s="121">
        <v>0</v>
      </c>
      <c r="S23" s="122">
        <v>32936</v>
      </c>
      <c r="T23" s="122">
        <v>0</v>
      </c>
      <c r="U23" s="121">
        <v>0</v>
      </c>
      <c r="V23" s="122">
        <v>0</v>
      </c>
      <c r="W23" s="122">
        <v>0</v>
      </c>
      <c r="X23" s="121">
        <v>0</v>
      </c>
      <c r="Y23" s="122">
        <v>0</v>
      </c>
      <c r="Z23" s="122">
        <v>2</v>
      </c>
      <c r="AA23" s="122">
        <v>0</v>
      </c>
      <c r="AB23" s="122">
        <v>0</v>
      </c>
      <c r="AC23" s="121">
        <v>43507</v>
      </c>
      <c r="AD23" s="121">
        <v>0</v>
      </c>
      <c r="AE23" s="121">
        <v>0</v>
      </c>
      <c r="AF23" s="121">
        <v>0</v>
      </c>
      <c r="AG23" s="122">
        <v>4532</v>
      </c>
      <c r="AH23" s="122">
        <v>22</v>
      </c>
      <c r="AI23" s="121">
        <v>0</v>
      </c>
      <c r="AJ23" s="122">
        <v>0</v>
      </c>
      <c r="AK23" s="122">
        <v>0</v>
      </c>
      <c r="AL23" s="121">
        <v>0</v>
      </c>
      <c r="AM23" s="121">
        <v>0</v>
      </c>
      <c r="AN23" s="121">
        <v>12401</v>
      </c>
      <c r="AO23" s="121">
        <v>0</v>
      </c>
      <c r="AP23" s="121">
        <v>0</v>
      </c>
      <c r="AQ23" s="121">
        <v>0</v>
      </c>
      <c r="AR23" s="121">
        <v>5</v>
      </c>
      <c r="AS23" s="122">
        <v>0</v>
      </c>
      <c r="AT23" s="123">
        <v>94413</v>
      </c>
      <c r="AU23" s="122">
        <v>0</v>
      </c>
      <c r="AV23" s="122">
        <v>48543</v>
      </c>
      <c r="AW23" s="122">
        <v>0</v>
      </c>
      <c r="AX23" s="122">
        <v>14576</v>
      </c>
      <c r="AY23" s="122">
        <v>53282</v>
      </c>
      <c r="AZ23" s="122">
        <v>21</v>
      </c>
      <c r="BA23" s="122">
        <v>649</v>
      </c>
      <c r="BB23" s="123">
        <v>117071</v>
      </c>
      <c r="BC23" s="123">
        <v>211484</v>
      </c>
      <c r="BD23" s="122">
        <v>1722</v>
      </c>
      <c r="BE23" s="123">
        <v>10732</v>
      </c>
      <c r="BF23" s="122">
        <v>129525</v>
      </c>
      <c r="BG23" s="123">
        <v>223938</v>
      </c>
      <c r="BH23" s="122">
        <v>-11908</v>
      </c>
      <c r="BI23" s="123">
        <v>-157328</v>
      </c>
      <c r="BJ23" s="122">
        <v>-39711</v>
      </c>
      <c r="BK23" s="123">
        <v>54702</v>
      </c>
      <c r="BN23" s="193">
        <f t="shared" si="0"/>
        <v>5.6306860093434961E-2</v>
      </c>
      <c r="BO23" s="194">
        <f t="shared" si="1"/>
        <v>0.74392389022337391</v>
      </c>
      <c r="BP23" s="195">
        <f t="shared" si="2"/>
        <v>0.1997692496831911</v>
      </c>
      <c r="BQ23" s="172">
        <f t="shared" si="3"/>
        <v>0.19968978024524386</v>
      </c>
      <c r="BS23" s="196">
        <f t="shared" si="4"/>
        <v>2.0275739701320974E-2</v>
      </c>
    </row>
    <row r="24" spans="1:71">
      <c r="A24" s="119" t="s">
        <v>191</v>
      </c>
      <c r="B24" s="120" t="s">
        <v>56</v>
      </c>
      <c r="C24" s="121">
        <v>35</v>
      </c>
      <c r="D24" s="121">
        <v>0</v>
      </c>
      <c r="E24" s="121">
        <v>0</v>
      </c>
      <c r="F24" s="121">
        <v>0</v>
      </c>
      <c r="G24" s="121">
        <v>0</v>
      </c>
      <c r="H24" s="122">
        <v>0</v>
      </c>
      <c r="I24" s="122">
        <v>0</v>
      </c>
      <c r="J24" s="122">
        <v>0</v>
      </c>
      <c r="K24" s="122">
        <v>0</v>
      </c>
      <c r="L24" s="122">
        <v>0</v>
      </c>
      <c r="M24" s="121">
        <v>0</v>
      </c>
      <c r="N24" s="122">
        <v>0</v>
      </c>
      <c r="O24" s="122">
        <v>0</v>
      </c>
      <c r="P24" s="122">
        <v>3</v>
      </c>
      <c r="Q24" s="122">
        <v>9</v>
      </c>
      <c r="R24" s="122">
        <v>7</v>
      </c>
      <c r="S24" s="122">
        <v>0</v>
      </c>
      <c r="T24" s="122">
        <v>23</v>
      </c>
      <c r="U24" s="122">
        <v>0</v>
      </c>
      <c r="V24" s="122">
        <v>191</v>
      </c>
      <c r="W24" s="122">
        <v>15</v>
      </c>
      <c r="X24" s="121">
        <v>0</v>
      </c>
      <c r="Y24" s="122">
        <v>4</v>
      </c>
      <c r="Z24" s="122">
        <v>316</v>
      </c>
      <c r="AA24" s="122">
        <v>18</v>
      </c>
      <c r="AB24" s="122">
        <v>3</v>
      </c>
      <c r="AC24" s="121">
        <v>11</v>
      </c>
      <c r="AD24" s="121">
        <v>1</v>
      </c>
      <c r="AE24" s="121">
        <v>1</v>
      </c>
      <c r="AF24" s="121">
        <v>31</v>
      </c>
      <c r="AG24" s="122">
        <v>284</v>
      </c>
      <c r="AH24" s="122">
        <v>3</v>
      </c>
      <c r="AI24" s="122">
        <v>5574</v>
      </c>
      <c r="AJ24" s="122">
        <v>0</v>
      </c>
      <c r="AK24" s="122">
        <v>0</v>
      </c>
      <c r="AL24" s="121">
        <v>0</v>
      </c>
      <c r="AM24" s="121">
        <v>2</v>
      </c>
      <c r="AN24" s="121">
        <v>530</v>
      </c>
      <c r="AO24" s="121">
        <v>13</v>
      </c>
      <c r="AP24" s="121">
        <v>14</v>
      </c>
      <c r="AQ24" s="121">
        <v>0</v>
      </c>
      <c r="AR24" s="121">
        <v>293</v>
      </c>
      <c r="AS24" s="122">
        <v>0</v>
      </c>
      <c r="AT24" s="123">
        <v>7381</v>
      </c>
      <c r="AU24" s="122">
        <v>0</v>
      </c>
      <c r="AV24" s="122">
        <v>1743</v>
      </c>
      <c r="AW24" s="122">
        <v>0</v>
      </c>
      <c r="AX24" s="122">
        <v>2303</v>
      </c>
      <c r="AY24" s="122">
        <v>14372</v>
      </c>
      <c r="AZ24" s="122">
        <v>3</v>
      </c>
      <c r="BA24" s="122">
        <v>45</v>
      </c>
      <c r="BB24" s="123">
        <v>18466</v>
      </c>
      <c r="BC24" s="123">
        <v>25847</v>
      </c>
      <c r="BD24" s="122">
        <v>148</v>
      </c>
      <c r="BE24" s="123">
        <v>3</v>
      </c>
      <c r="BF24" s="122">
        <v>18617</v>
      </c>
      <c r="BG24" s="123">
        <v>25998</v>
      </c>
      <c r="BH24" s="122">
        <v>-1930</v>
      </c>
      <c r="BI24" s="123">
        <v>-21752</v>
      </c>
      <c r="BJ24" s="122">
        <v>-5065</v>
      </c>
      <c r="BK24" s="123">
        <v>2316</v>
      </c>
      <c r="BN24" s="193">
        <f t="shared" si="0"/>
        <v>7.4670174488335198E-2</v>
      </c>
      <c r="BO24" s="194">
        <f t="shared" si="1"/>
        <v>0.84156768677215921</v>
      </c>
      <c r="BP24" s="195">
        <f>1-BN24-BO24</f>
        <v>8.3762138739505554E-2</v>
      </c>
      <c r="BQ24" s="172">
        <f t="shared" si="3"/>
        <v>8.3655780838879479E-2</v>
      </c>
      <c r="BS24" s="196">
        <f t="shared" si="4"/>
        <v>7.2802699255098487E-4</v>
      </c>
    </row>
    <row r="25" spans="1:71">
      <c r="A25" s="119" t="s">
        <v>192</v>
      </c>
      <c r="B25" s="120" t="s">
        <v>58</v>
      </c>
      <c r="C25" s="122">
        <v>1815</v>
      </c>
      <c r="D25" s="122">
        <v>15</v>
      </c>
      <c r="E25" s="122">
        <v>312</v>
      </c>
      <c r="F25" s="122">
        <v>126</v>
      </c>
      <c r="G25" s="122">
        <v>5868</v>
      </c>
      <c r="H25" s="121">
        <v>49</v>
      </c>
      <c r="I25" s="122">
        <v>128</v>
      </c>
      <c r="J25" s="121">
        <v>97</v>
      </c>
      <c r="K25" s="122">
        <v>172</v>
      </c>
      <c r="L25" s="122">
        <v>10</v>
      </c>
      <c r="M25" s="122">
        <v>327</v>
      </c>
      <c r="N25" s="122">
        <v>354</v>
      </c>
      <c r="O25" s="122">
        <v>260</v>
      </c>
      <c r="P25" s="122">
        <v>254</v>
      </c>
      <c r="Q25" s="122">
        <v>27</v>
      </c>
      <c r="R25" s="122">
        <v>64</v>
      </c>
      <c r="S25" s="122">
        <v>269</v>
      </c>
      <c r="T25" s="122">
        <v>28</v>
      </c>
      <c r="U25" s="122">
        <v>2878</v>
      </c>
      <c r="V25" s="122">
        <v>8595</v>
      </c>
      <c r="W25" s="122">
        <v>4334</v>
      </c>
      <c r="X25" s="121">
        <v>977</v>
      </c>
      <c r="Y25" s="121">
        <v>2212</v>
      </c>
      <c r="Z25" s="121">
        <v>9863</v>
      </c>
      <c r="AA25" s="121">
        <v>2690</v>
      </c>
      <c r="AB25" s="121">
        <v>345</v>
      </c>
      <c r="AC25" s="121">
        <v>1779</v>
      </c>
      <c r="AD25" s="121">
        <v>54</v>
      </c>
      <c r="AE25" s="121">
        <v>1180</v>
      </c>
      <c r="AF25" s="121">
        <v>6808</v>
      </c>
      <c r="AG25" s="122">
        <v>6687</v>
      </c>
      <c r="AH25" s="122">
        <v>2139</v>
      </c>
      <c r="AI25" s="122">
        <v>7305</v>
      </c>
      <c r="AJ25" s="122">
        <v>2789</v>
      </c>
      <c r="AK25" s="122">
        <v>23</v>
      </c>
      <c r="AL25" s="121">
        <v>637</v>
      </c>
      <c r="AM25" s="121">
        <v>27</v>
      </c>
      <c r="AN25" s="121">
        <v>9141</v>
      </c>
      <c r="AO25" s="121">
        <v>814</v>
      </c>
      <c r="AP25" s="121">
        <v>872</v>
      </c>
      <c r="AQ25" s="121">
        <v>1</v>
      </c>
      <c r="AR25" s="121">
        <v>3932</v>
      </c>
      <c r="AS25" s="122">
        <v>2087</v>
      </c>
      <c r="AT25" s="123">
        <v>88344</v>
      </c>
      <c r="AU25" s="122">
        <v>115</v>
      </c>
      <c r="AV25" s="122">
        <v>24143</v>
      </c>
      <c r="AW25" s="122">
        <v>3</v>
      </c>
      <c r="AX25" s="122">
        <v>5886</v>
      </c>
      <c r="AY25" s="122">
        <v>6981</v>
      </c>
      <c r="AZ25" s="122">
        <v>-158</v>
      </c>
      <c r="BA25" s="122">
        <v>123</v>
      </c>
      <c r="BB25" s="123">
        <v>37093</v>
      </c>
      <c r="BC25" s="123">
        <v>125437</v>
      </c>
      <c r="BD25" s="122">
        <v>1153</v>
      </c>
      <c r="BE25" s="123">
        <v>2674</v>
      </c>
      <c r="BF25" s="122">
        <v>40920</v>
      </c>
      <c r="BG25" s="123">
        <v>129264</v>
      </c>
      <c r="BH25" s="122">
        <v>-14762</v>
      </c>
      <c r="BI25" s="123">
        <v>-87260</v>
      </c>
      <c r="BJ25" s="122">
        <v>-61102</v>
      </c>
      <c r="BK25" s="123">
        <v>27242</v>
      </c>
      <c r="BN25" s="193">
        <f t="shared" si="0"/>
        <v>0.11768457472675527</v>
      </c>
      <c r="BO25" s="194">
        <f t="shared" si="1"/>
        <v>0.69564801454116409</v>
      </c>
      <c r="BP25" s="195">
        <f t="shared" si="2"/>
        <v>0.1866674107320806</v>
      </c>
      <c r="BQ25" s="172">
        <f t="shared" si="3"/>
        <v>0.18769059277837497</v>
      </c>
      <c r="BS25" s="196">
        <f t="shared" si="4"/>
        <v>1.0084197177945169E-2</v>
      </c>
    </row>
    <row r="26" spans="1:71">
      <c r="A26" s="119" t="s">
        <v>193</v>
      </c>
      <c r="B26" s="120" t="s">
        <v>60</v>
      </c>
      <c r="C26" s="122">
        <v>143</v>
      </c>
      <c r="D26" s="122">
        <v>0</v>
      </c>
      <c r="E26" s="122">
        <v>15</v>
      </c>
      <c r="F26" s="122">
        <v>21</v>
      </c>
      <c r="G26" s="122">
        <v>92</v>
      </c>
      <c r="H26" s="122">
        <v>3</v>
      </c>
      <c r="I26" s="122">
        <v>7</v>
      </c>
      <c r="J26" s="122">
        <v>39</v>
      </c>
      <c r="K26" s="122">
        <v>15</v>
      </c>
      <c r="L26" s="122">
        <v>131</v>
      </c>
      <c r="M26" s="122">
        <v>78</v>
      </c>
      <c r="N26" s="122">
        <v>73</v>
      </c>
      <c r="O26" s="122">
        <v>11</v>
      </c>
      <c r="P26" s="122">
        <v>235</v>
      </c>
      <c r="Q26" s="122">
        <v>1</v>
      </c>
      <c r="R26" s="122">
        <v>3</v>
      </c>
      <c r="S26" s="122">
        <v>19</v>
      </c>
      <c r="T26" s="122">
        <v>0</v>
      </c>
      <c r="U26" s="122">
        <v>39</v>
      </c>
      <c r="V26" s="122">
        <v>291</v>
      </c>
      <c r="W26" s="122">
        <v>61</v>
      </c>
      <c r="X26" s="122">
        <v>1394</v>
      </c>
      <c r="Y26" s="122">
        <v>968</v>
      </c>
      <c r="Z26" s="122">
        <v>1411</v>
      </c>
      <c r="AA26" s="122">
        <v>234</v>
      </c>
      <c r="AB26" s="122">
        <v>4238</v>
      </c>
      <c r="AC26" s="121">
        <v>1309</v>
      </c>
      <c r="AD26" s="121">
        <v>2</v>
      </c>
      <c r="AE26" s="121">
        <v>110</v>
      </c>
      <c r="AF26" s="121">
        <v>477</v>
      </c>
      <c r="AG26" s="122">
        <v>2723</v>
      </c>
      <c r="AH26" s="122">
        <v>1283</v>
      </c>
      <c r="AI26" s="122">
        <v>692</v>
      </c>
      <c r="AJ26" s="122">
        <v>23</v>
      </c>
      <c r="AK26" s="122">
        <v>22</v>
      </c>
      <c r="AL26" s="121">
        <v>2</v>
      </c>
      <c r="AM26" s="121">
        <v>4</v>
      </c>
      <c r="AN26" s="121">
        <v>290</v>
      </c>
      <c r="AO26" s="121">
        <v>125</v>
      </c>
      <c r="AP26" s="121">
        <v>164</v>
      </c>
      <c r="AQ26" s="121">
        <v>1</v>
      </c>
      <c r="AR26" s="121">
        <v>448</v>
      </c>
      <c r="AS26" s="122">
        <v>0</v>
      </c>
      <c r="AT26" s="123">
        <v>17197</v>
      </c>
      <c r="AU26" s="122">
        <v>0</v>
      </c>
      <c r="AV26" s="122">
        <v>0</v>
      </c>
      <c r="AW26" s="122">
        <v>0</v>
      </c>
      <c r="AX26" s="122">
        <v>75862</v>
      </c>
      <c r="AY26" s="122">
        <v>482505</v>
      </c>
      <c r="AZ26" s="122">
        <v>0</v>
      </c>
      <c r="BA26" s="122">
        <v>0</v>
      </c>
      <c r="BB26" s="123">
        <v>558367</v>
      </c>
      <c r="BC26" s="123">
        <v>575564</v>
      </c>
      <c r="BD26" s="122">
        <v>0</v>
      </c>
      <c r="BE26" s="123">
        <v>541</v>
      </c>
      <c r="BF26" s="122">
        <v>558908</v>
      </c>
      <c r="BG26" s="123">
        <v>576105</v>
      </c>
      <c r="BH26" s="122">
        <v>0</v>
      </c>
      <c r="BI26" s="123">
        <v>-2261</v>
      </c>
      <c r="BJ26" s="122">
        <v>556647</v>
      </c>
      <c r="BK26" s="123">
        <v>573844</v>
      </c>
      <c r="BN26" s="193">
        <f t="shared" si="0"/>
        <v>0</v>
      </c>
      <c r="BO26" s="194">
        <f t="shared" si="1"/>
        <v>3.9283207427844684E-3</v>
      </c>
      <c r="BP26" s="195">
        <f t="shared" si="2"/>
        <v>0.99607167925721551</v>
      </c>
      <c r="BQ26" s="172">
        <f t="shared" si="3"/>
        <v>0.99607167925721551</v>
      </c>
      <c r="BS26" s="196">
        <f t="shared" si="4"/>
        <v>0</v>
      </c>
    </row>
    <row r="27" spans="1:71">
      <c r="A27" s="119" t="s">
        <v>194</v>
      </c>
      <c r="B27" s="120" t="s">
        <v>62</v>
      </c>
      <c r="C27" s="121">
        <v>0</v>
      </c>
      <c r="D27" s="121">
        <v>0</v>
      </c>
      <c r="E27" s="121">
        <v>0</v>
      </c>
      <c r="F27" s="121">
        <v>0</v>
      </c>
      <c r="G27" s="121">
        <v>0</v>
      </c>
      <c r="H27" s="121">
        <v>0</v>
      </c>
      <c r="I27" s="121">
        <v>0</v>
      </c>
      <c r="J27" s="121">
        <v>0</v>
      </c>
      <c r="K27" s="121">
        <v>0</v>
      </c>
      <c r="L27" s="121">
        <v>0</v>
      </c>
      <c r="M27" s="121">
        <v>0</v>
      </c>
      <c r="N27" s="121">
        <v>0</v>
      </c>
      <c r="O27" s="121">
        <v>0</v>
      </c>
      <c r="P27" s="121">
        <v>0</v>
      </c>
      <c r="Q27" s="121">
        <v>0</v>
      </c>
      <c r="R27" s="121">
        <v>0</v>
      </c>
      <c r="S27" s="121">
        <v>0</v>
      </c>
      <c r="T27" s="121">
        <v>0</v>
      </c>
      <c r="U27" s="121">
        <v>0</v>
      </c>
      <c r="V27" s="121">
        <v>0</v>
      </c>
      <c r="W27" s="121">
        <v>0</v>
      </c>
      <c r="X27" s="121">
        <v>0</v>
      </c>
      <c r="Y27" s="121">
        <v>0</v>
      </c>
      <c r="Z27" s="121">
        <v>0</v>
      </c>
      <c r="AA27" s="121">
        <v>0</v>
      </c>
      <c r="AB27" s="121">
        <v>0</v>
      </c>
      <c r="AC27" s="121">
        <v>0</v>
      </c>
      <c r="AD27" s="121">
        <v>0</v>
      </c>
      <c r="AE27" s="121">
        <v>0</v>
      </c>
      <c r="AF27" s="121">
        <v>0</v>
      </c>
      <c r="AG27" s="121">
        <v>0</v>
      </c>
      <c r="AH27" s="121">
        <v>0</v>
      </c>
      <c r="AI27" s="121">
        <v>0</v>
      </c>
      <c r="AJ27" s="121">
        <v>0</v>
      </c>
      <c r="AK27" s="121">
        <v>0</v>
      </c>
      <c r="AL27" s="121">
        <v>0</v>
      </c>
      <c r="AM27" s="121">
        <v>0</v>
      </c>
      <c r="AN27" s="121">
        <v>0</v>
      </c>
      <c r="AO27" s="121">
        <v>0</v>
      </c>
      <c r="AP27" s="121">
        <v>0</v>
      </c>
      <c r="AQ27" s="121">
        <v>0</v>
      </c>
      <c r="AR27" s="121">
        <v>0</v>
      </c>
      <c r="AS27" s="122">
        <v>0</v>
      </c>
      <c r="AT27" s="123">
        <v>0</v>
      </c>
      <c r="AU27" s="122">
        <v>0</v>
      </c>
      <c r="AV27" s="122">
        <v>0</v>
      </c>
      <c r="AW27" s="122">
        <v>0</v>
      </c>
      <c r="AX27" s="122">
        <v>217687</v>
      </c>
      <c r="AY27" s="122">
        <v>26552</v>
      </c>
      <c r="AZ27" s="122">
        <v>0</v>
      </c>
      <c r="BA27" s="122">
        <v>0</v>
      </c>
      <c r="BB27" s="123">
        <v>244239</v>
      </c>
      <c r="BC27" s="123">
        <v>244239</v>
      </c>
      <c r="BD27" s="122">
        <v>0</v>
      </c>
      <c r="BE27" s="123">
        <v>0</v>
      </c>
      <c r="BF27" s="122">
        <v>244239</v>
      </c>
      <c r="BG27" s="123">
        <v>244239</v>
      </c>
      <c r="BH27" s="122">
        <v>0</v>
      </c>
      <c r="BI27" s="123">
        <v>0</v>
      </c>
      <c r="BJ27" s="122">
        <v>244239</v>
      </c>
      <c r="BK27" s="123">
        <v>244239</v>
      </c>
      <c r="BN27" s="193">
        <f t="shared" si="0"/>
        <v>0</v>
      </c>
      <c r="BO27" s="194">
        <f t="shared" si="1"/>
        <v>0</v>
      </c>
      <c r="BP27" s="195">
        <f t="shared" si="2"/>
        <v>1</v>
      </c>
      <c r="BQ27" s="172">
        <f t="shared" si="3"/>
        <v>1</v>
      </c>
      <c r="BS27" s="196">
        <f t="shared" si="4"/>
        <v>0</v>
      </c>
    </row>
    <row r="28" spans="1:71">
      <c r="A28" s="119" t="s">
        <v>195</v>
      </c>
      <c r="B28" s="120" t="s">
        <v>64</v>
      </c>
      <c r="C28" s="121">
        <v>1646</v>
      </c>
      <c r="D28" s="121">
        <v>10</v>
      </c>
      <c r="E28" s="121">
        <v>64</v>
      </c>
      <c r="F28" s="122">
        <v>408</v>
      </c>
      <c r="G28" s="122">
        <v>2699</v>
      </c>
      <c r="H28" s="122">
        <v>28</v>
      </c>
      <c r="I28" s="122">
        <v>42</v>
      </c>
      <c r="J28" s="122">
        <v>303</v>
      </c>
      <c r="K28" s="122">
        <v>330</v>
      </c>
      <c r="L28" s="122">
        <v>681</v>
      </c>
      <c r="M28" s="122">
        <v>1282</v>
      </c>
      <c r="N28" s="122">
        <v>636</v>
      </c>
      <c r="O28" s="122">
        <v>48</v>
      </c>
      <c r="P28" s="122">
        <v>704</v>
      </c>
      <c r="Q28" s="122">
        <v>9</v>
      </c>
      <c r="R28" s="122">
        <v>28</v>
      </c>
      <c r="S28" s="122">
        <v>208</v>
      </c>
      <c r="T28" s="122">
        <v>17</v>
      </c>
      <c r="U28" s="122">
        <v>718</v>
      </c>
      <c r="V28" s="122">
        <v>1645</v>
      </c>
      <c r="W28" s="122">
        <v>577</v>
      </c>
      <c r="X28" s="122">
        <v>6090</v>
      </c>
      <c r="Y28" s="122">
        <v>2711</v>
      </c>
      <c r="Z28" s="122">
        <v>17274</v>
      </c>
      <c r="AA28" s="122">
        <v>1285</v>
      </c>
      <c r="AB28" s="122">
        <v>2015</v>
      </c>
      <c r="AC28" s="121">
        <v>3648</v>
      </c>
      <c r="AD28" s="121">
        <v>70</v>
      </c>
      <c r="AE28" s="121">
        <v>230</v>
      </c>
      <c r="AF28" s="121">
        <v>2274</v>
      </c>
      <c r="AG28" s="122">
        <v>5971</v>
      </c>
      <c r="AH28" s="122">
        <v>7838</v>
      </c>
      <c r="AI28" s="122">
        <v>15207</v>
      </c>
      <c r="AJ28" s="122">
        <v>161</v>
      </c>
      <c r="AK28" s="122">
        <v>854</v>
      </c>
      <c r="AL28" s="121">
        <v>107</v>
      </c>
      <c r="AM28" s="121">
        <v>79</v>
      </c>
      <c r="AN28" s="121">
        <v>2287</v>
      </c>
      <c r="AO28" s="121">
        <v>5313</v>
      </c>
      <c r="AP28" s="121">
        <v>5720</v>
      </c>
      <c r="AQ28" s="121">
        <v>214</v>
      </c>
      <c r="AR28" s="121">
        <v>7029</v>
      </c>
      <c r="AS28" s="122">
        <v>3</v>
      </c>
      <c r="AT28" s="123">
        <v>98463</v>
      </c>
      <c r="AU28" s="122">
        <v>71</v>
      </c>
      <c r="AV28" s="122">
        <v>64423</v>
      </c>
      <c r="AW28" s="122">
        <v>0</v>
      </c>
      <c r="AX28" s="122">
        <v>0</v>
      </c>
      <c r="AY28" s="122">
        <v>0</v>
      </c>
      <c r="AZ28" s="122">
        <v>0</v>
      </c>
      <c r="BA28" s="122">
        <v>0</v>
      </c>
      <c r="BB28" s="123">
        <v>64494</v>
      </c>
      <c r="BC28" s="123">
        <v>162957</v>
      </c>
      <c r="BD28" s="122">
        <v>20329</v>
      </c>
      <c r="BE28" s="123">
        <v>283</v>
      </c>
      <c r="BF28" s="122">
        <v>85106</v>
      </c>
      <c r="BG28" s="123">
        <v>183569</v>
      </c>
      <c r="BH28" s="122">
        <v>-1</v>
      </c>
      <c r="BI28" s="123">
        <v>-1561</v>
      </c>
      <c r="BJ28" s="122">
        <v>83544</v>
      </c>
      <c r="BK28" s="123">
        <v>182007</v>
      </c>
      <c r="BN28" s="193">
        <f t="shared" si="0"/>
        <v>6.1365881797038482E-6</v>
      </c>
      <c r="BO28" s="194">
        <f t="shared" si="1"/>
        <v>9.5792141485177076E-3</v>
      </c>
      <c r="BP28" s="195">
        <f t="shared" si="2"/>
        <v>0.99041464926330258</v>
      </c>
      <c r="BQ28" s="172">
        <f t="shared" si="3"/>
        <v>0.99041464926330258</v>
      </c>
      <c r="BS28" s="196">
        <f t="shared" si="4"/>
        <v>2.6908596064895065E-2</v>
      </c>
    </row>
    <row r="29" spans="1:71">
      <c r="A29" s="119" t="s">
        <v>196</v>
      </c>
      <c r="B29" s="120" t="s">
        <v>66</v>
      </c>
      <c r="C29" s="122">
        <v>142</v>
      </c>
      <c r="D29" s="122">
        <v>0</v>
      </c>
      <c r="E29" s="122">
        <v>4</v>
      </c>
      <c r="F29" s="122">
        <v>62</v>
      </c>
      <c r="G29" s="122">
        <v>694</v>
      </c>
      <c r="H29" s="122">
        <v>4</v>
      </c>
      <c r="I29" s="122">
        <v>2</v>
      </c>
      <c r="J29" s="122">
        <v>12</v>
      </c>
      <c r="K29" s="122">
        <v>84</v>
      </c>
      <c r="L29" s="122">
        <v>86</v>
      </c>
      <c r="M29" s="122">
        <v>243</v>
      </c>
      <c r="N29" s="122">
        <v>35</v>
      </c>
      <c r="O29" s="122">
        <v>9</v>
      </c>
      <c r="P29" s="122">
        <v>82</v>
      </c>
      <c r="Q29" s="122">
        <v>0</v>
      </c>
      <c r="R29" s="122">
        <v>4</v>
      </c>
      <c r="S29" s="122">
        <v>7</v>
      </c>
      <c r="T29" s="122">
        <v>0</v>
      </c>
      <c r="U29" s="122">
        <v>56</v>
      </c>
      <c r="V29" s="122">
        <v>600</v>
      </c>
      <c r="W29" s="122">
        <v>758</v>
      </c>
      <c r="X29" s="122">
        <v>787</v>
      </c>
      <c r="Y29" s="122">
        <v>7709</v>
      </c>
      <c r="Z29" s="122">
        <v>2973</v>
      </c>
      <c r="AA29" s="122">
        <v>488</v>
      </c>
      <c r="AB29" s="122">
        <v>245</v>
      </c>
      <c r="AC29" s="121">
        <v>1942</v>
      </c>
      <c r="AD29" s="121">
        <v>17</v>
      </c>
      <c r="AE29" s="121">
        <v>104</v>
      </c>
      <c r="AF29" s="121">
        <v>1287</v>
      </c>
      <c r="AG29" s="122">
        <v>7715</v>
      </c>
      <c r="AH29" s="122">
        <v>4924</v>
      </c>
      <c r="AI29" s="122">
        <v>7286</v>
      </c>
      <c r="AJ29" s="122">
        <v>197</v>
      </c>
      <c r="AK29" s="122">
        <v>222</v>
      </c>
      <c r="AL29" s="121">
        <v>3</v>
      </c>
      <c r="AM29" s="121">
        <v>5</v>
      </c>
      <c r="AN29" s="121">
        <v>540</v>
      </c>
      <c r="AO29" s="121">
        <v>4287</v>
      </c>
      <c r="AP29" s="121">
        <v>5308</v>
      </c>
      <c r="AQ29" s="121">
        <v>34</v>
      </c>
      <c r="AR29" s="121">
        <v>4506</v>
      </c>
      <c r="AS29" s="122">
        <v>4</v>
      </c>
      <c r="AT29" s="123">
        <v>53467</v>
      </c>
      <c r="AU29" s="122">
        <v>26</v>
      </c>
      <c r="AV29" s="122">
        <v>14182</v>
      </c>
      <c r="AW29" s="122">
        <v>4539</v>
      </c>
      <c r="AX29" s="122">
        <v>0</v>
      </c>
      <c r="AY29" s="122">
        <v>0</v>
      </c>
      <c r="AZ29" s="122">
        <v>0</v>
      </c>
      <c r="BA29" s="122">
        <v>0</v>
      </c>
      <c r="BB29" s="123">
        <v>18747</v>
      </c>
      <c r="BC29" s="123">
        <v>72214</v>
      </c>
      <c r="BD29" s="122">
        <v>5239</v>
      </c>
      <c r="BE29" s="123">
        <v>133</v>
      </c>
      <c r="BF29" s="122">
        <v>24119</v>
      </c>
      <c r="BG29" s="123">
        <v>77586</v>
      </c>
      <c r="BH29" s="122">
        <v>-7</v>
      </c>
      <c r="BI29" s="123">
        <v>-432</v>
      </c>
      <c r="BJ29" s="122">
        <v>23680</v>
      </c>
      <c r="BK29" s="123">
        <v>77147</v>
      </c>
      <c r="BN29" s="193">
        <f t="shared" si="0"/>
        <v>9.6934112498961417E-5</v>
      </c>
      <c r="BO29" s="194">
        <f t="shared" si="1"/>
        <v>5.9822195142216188E-3</v>
      </c>
      <c r="BP29" s="195">
        <f t="shared" si="2"/>
        <v>0.99392084637327938</v>
      </c>
      <c r="BQ29" s="172">
        <f t="shared" si="3"/>
        <v>0.99392084637327938</v>
      </c>
      <c r="BS29" s="196">
        <f t="shared" si="4"/>
        <v>5.9236252486276923E-3</v>
      </c>
    </row>
    <row r="30" spans="1:71">
      <c r="A30" s="119" t="s">
        <v>197</v>
      </c>
      <c r="B30" s="120" t="s">
        <v>68</v>
      </c>
      <c r="C30" s="122">
        <v>7216</v>
      </c>
      <c r="D30" s="122">
        <v>17</v>
      </c>
      <c r="E30" s="122">
        <v>897</v>
      </c>
      <c r="F30" s="122">
        <v>271</v>
      </c>
      <c r="G30" s="122">
        <v>15988</v>
      </c>
      <c r="H30" s="122">
        <v>368</v>
      </c>
      <c r="I30" s="122">
        <v>351</v>
      </c>
      <c r="J30" s="122">
        <v>527</v>
      </c>
      <c r="K30" s="122">
        <v>471</v>
      </c>
      <c r="L30" s="122">
        <v>1453</v>
      </c>
      <c r="M30" s="122">
        <v>2444</v>
      </c>
      <c r="N30" s="122">
        <v>114</v>
      </c>
      <c r="O30" s="122">
        <v>254</v>
      </c>
      <c r="P30" s="122">
        <v>7115</v>
      </c>
      <c r="Q30" s="122">
        <v>102</v>
      </c>
      <c r="R30" s="122">
        <v>379</v>
      </c>
      <c r="S30" s="122">
        <v>1424</v>
      </c>
      <c r="T30" s="122">
        <v>490</v>
      </c>
      <c r="U30" s="122">
        <v>2057</v>
      </c>
      <c r="V30" s="122">
        <v>31799</v>
      </c>
      <c r="W30" s="122">
        <v>9778</v>
      </c>
      <c r="X30" s="122">
        <v>2751</v>
      </c>
      <c r="Y30" s="122">
        <v>846</v>
      </c>
      <c r="Z30" s="122">
        <v>10864</v>
      </c>
      <c r="AA30" s="122">
        <v>1011</v>
      </c>
      <c r="AB30" s="122">
        <v>1174</v>
      </c>
      <c r="AC30" s="121">
        <v>6598</v>
      </c>
      <c r="AD30" s="121">
        <v>63</v>
      </c>
      <c r="AE30" s="121">
        <v>799</v>
      </c>
      <c r="AF30" s="121">
        <v>3283</v>
      </c>
      <c r="AG30" s="122">
        <v>5279</v>
      </c>
      <c r="AH30" s="122">
        <v>3161</v>
      </c>
      <c r="AI30" s="122">
        <v>37144</v>
      </c>
      <c r="AJ30" s="122">
        <v>1924</v>
      </c>
      <c r="AK30" s="122">
        <v>407</v>
      </c>
      <c r="AL30" s="121">
        <v>166</v>
      </c>
      <c r="AM30" s="121">
        <v>105</v>
      </c>
      <c r="AN30" s="121">
        <v>9464</v>
      </c>
      <c r="AO30" s="121">
        <v>6302</v>
      </c>
      <c r="AP30" s="121">
        <v>28548</v>
      </c>
      <c r="AQ30" s="121">
        <v>11</v>
      </c>
      <c r="AR30" s="121">
        <v>9395</v>
      </c>
      <c r="AS30" s="122">
        <v>2575</v>
      </c>
      <c r="AT30" s="123">
        <v>215385</v>
      </c>
      <c r="AU30" s="122">
        <v>13241</v>
      </c>
      <c r="AV30" s="122">
        <v>384203</v>
      </c>
      <c r="AW30" s="122">
        <v>79</v>
      </c>
      <c r="AX30" s="122">
        <v>8133</v>
      </c>
      <c r="AY30" s="122">
        <v>42086</v>
      </c>
      <c r="AZ30" s="122">
        <v>0</v>
      </c>
      <c r="BA30" s="122">
        <v>2238</v>
      </c>
      <c r="BB30" s="123">
        <v>449980</v>
      </c>
      <c r="BC30" s="123">
        <v>665365</v>
      </c>
      <c r="BD30" s="122">
        <v>20777</v>
      </c>
      <c r="BE30" s="123">
        <v>95159</v>
      </c>
      <c r="BF30" s="122">
        <v>565916</v>
      </c>
      <c r="BG30" s="123">
        <v>781301</v>
      </c>
      <c r="BH30" s="122">
        <v>-157</v>
      </c>
      <c r="BI30" s="123">
        <v>-204408</v>
      </c>
      <c r="BJ30" s="122">
        <v>361351</v>
      </c>
      <c r="BK30" s="123">
        <v>576736</v>
      </c>
      <c r="BN30" s="193">
        <f t="shared" si="0"/>
        <v>2.3596071329270399E-4</v>
      </c>
      <c r="BO30" s="194">
        <f t="shared" si="1"/>
        <v>0.30721183110022321</v>
      </c>
      <c r="BP30" s="195">
        <f t="shared" si="2"/>
        <v>0.69255220818648411</v>
      </c>
      <c r="BQ30" s="172">
        <f t="shared" si="3"/>
        <v>0.69255220818648411</v>
      </c>
      <c r="BS30" s="196">
        <f t="shared" si="4"/>
        <v>0.16047627918477683</v>
      </c>
    </row>
    <row r="31" spans="1:71">
      <c r="A31" s="119" t="s">
        <v>198</v>
      </c>
      <c r="B31" s="120" t="s">
        <v>69</v>
      </c>
      <c r="C31" s="122">
        <v>1812</v>
      </c>
      <c r="D31" s="122">
        <v>5</v>
      </c>
      <c r="E31" s="122">
        <v>144</v>
      </c>
      <c r="F31" s="122">
        <v>480</v>
      </c>
      <c r="G31" s="122">
        <v>2786</v>
      </c>
      <c r="H31" s="122">
        <v>106</v>
      </c>
      <c r="I31" s="122">
        <v>81</v>
      </c>
      <c r="J31" s="122">
        <v>93</v>
      </c>
      <c r="K31" s="122">
        <v>93</v>
      </c>
      <c r="L31" s="122">
        <v>272</v>
      </c>
      <c r="M31" s="122">
        <v>778</v>
      </c>
      <c r="N31" s="122">
        <v>106</v>
      </c>
      <c r="O31" s="122">
        <v>33</v>
      </c>
      <c r="P31" s="122">
        <v>1336</v>
      </c>
      <c r="Q31" s="122">
        <v>5</v>
      </c>
      <c r="R31" s="122">
        <v>24</v>
      </c>
      <c r="S31" s="122">
        <v>250</v>
      </c>
      <c r="T31" s="122">
        <v>93</v>
      </c>
      <c r="U31" s="122">
        <v>353</v>
      </c>
      <c r="V31" s="122">
        <v>7759</v>
      </c>
      <c r="W31" s="122">
        <v>5588</v>
      </c>
      <c r="X31" s="122">
        <v>5565</v>
      </c>
      <c r="Y31" s="122">
        <v>1863</v>
      </c>
      <c r="Z31" s="122">
        <v>13777</v>
      </c>
      <c r="AA31" s="122">
        <v>7288</v>
      </c>
      <c r="AB31" s="122">
        <v>43992</v>
      </c>
      <c r="AC31" s="121">
        <v>13552</v>
      </c>
      <c r="AD31" s="121">
        <v>3</v>
      </c>
      <c r="AE31" s="121">
        <v>350</v>
      </c>
      <c r="AF31" s="121">
        <v>1550</v>
      </c>
      <c r="AG31" s="122">
        <v>12917</v>
      </c>
      <c r="AH31" s="122">
        <v>4108</v>
      </c>
      <c r="AI31" s="122">
        <v>7763</v>
      </c>
      <c r="AJ31" s="122">
        <v>2008</v>
      </c>
      <c r="AK31" s="122">
        <v>2709</v>
      </c>
      <c r="AL31" s="121">
        <v>37</v>
      </c>
      <c r="AM31" s="121">
        <v>59</v>
      </c>
      <c r="AN31" s="121">
        <v>4667</v>
      </c>
      <c r="AO31" s="121">
        <v>2270</v>
      </c>
      <c r="AP31" s="121">
        <v>2150</v>
      </c>
      <c r="AQ31" s="121">
        <v>18</v>
      </c>
      <c r="AR31" s="121">
        <v>3020</v>
      </c>
      <c r="AS31" s="122">
        <v>0</v>
      </c>
      <c r="AT31" s="123">
        <v>151863</v>
      </c>
      <c r="AU31" s="122">
        <v>2</v>
      </c>
      <c r="AV31" s="122">
        <v>133434</v>
      </c>
      <c r="AW31" s="122">
        <v>0</v>
      </c>
      <c r="AX31" s="122">
        <v>0</v>
      </c>
      <c r="AY31" s="122">
        <v>0</v>
      </c>
      <c r="AZ31" s="122">
        <v>0</v>
      </c>
      <c r="BA31" s="122">
        <v>0</v>
      </c>
      <c r="BB31" s="123">
        <v>133436</v>
      </c>
      <c r="BC31" s="123">
        <v>285299</v>
      </c>
      <c r="BD31" s="122">
        <v>2274</v>
      </c>
      <c r="BE31" s="123">
        <v>664</v>
      </c>
      <c r="BF31" s="122">
        <v>136374</v>
      </c>
      <c r="BG31" s="123">
        <v>288237</v>
      </c>
      <c r="BH31" s="122">
        <v>-9226</v>
      </c>
      <c r="BI31" s="123">
        <v>-55017</v>
      </c>
      <c r="BJ31" s="122">
        <v>72131</v>
      </c>
      <c r="BK31" s="123">
        <v>223994</v>
      </c>
      <c r="BN31" s="193">
        <f t="shared" si="0"/>
        <v>3.2338003287778784E-2</v>
      </c>
      <c r="BO31" s="194">
        <f t="shared" si="1"/>
        <v>0.19283979263860021</v>
      </c>
      <c r="BP31" s="195">
        <f t="shared" si="2"/>
        <v>0.77482220407362101</v>
      </c>
      <c r="BQ31" s="172">
        <f t="shared" si="3"/>
        <v>0.77482220407362101</v>
      </c>
      <c r="BS31" s="196">
        <f t="shared" si="4"/>
        <v>5.5733536273119971E-2</v>
      </c>
    </row>
    <row r="32" spans="1:71">
      <c r="A32" s="119" t="s">
        <v>199</v>
      </c>
      <c r="B32" s="120" t="s">
        <v>70</v>
      </c>
      <c r="C32" s="121">
        <v>166</v>
      </c>
      <c r="D32" s="121">
        <v>0</v>
      </c>
      <c r="E32" s="121">
        <v>2</v>
      </c>
      <c r="F32" s="121">
        <v>23</v>
      </c>
      <c r="G32" s="121">
        <v>311</v>
      </c>
      <c r="H32" s="121">
        <v>9</v>
      </c>
      <c r="I32" s="121">
        <v>10</v>
      </c>
      <c r="J32" s="121">
        <v>8</v>
      </c>
      <c r="K32" s="121">
        <v>21</v>
      </c>
      <c r="L32" s="121">
        <v>21</v>
      </c>
      <c r="M32" s="121">
        <v>183</v>
      </c>
      <c r="N32" s="121">
        <v>10</v>
      </c>
      <c r="O32" s="121">
        <v>2</v>
      </c>
      <c r="P32" s="121">
        <v>391</v>
      </c>
      <c r="Q32" s="121">
        <v>1</v>
      </c>
      <c r="R32" s="121">
        <v>5</v>
      </c>
      <c r="S32" s="121">
        <v>6</v>
      </c>
      <c r="T32" s="121">
        <v>1</v>
      </c>
      <c r="U32" s="121">
        <v>50</v>
      </c>
      <c r="V32" s="121">
        <v>1274</v>
      </c>
      <c r="W32" s="121">
        <v>171</v>
      </c>
      <c r="X32" s="121">
        <v>539</v>
      </c>
      <c r="Y32" s="121">
        <v>109</v>
      </c>
      <c r="Z32" s="121">
        <v>8027</v>
      </c>
      <c r="AA32" s="121">
        <v>1859</v>
      </c>
      <c r="AB32" s="121">
        <v>27057</v>
      </c>
      <c r="AC32" s="121">
        <v>4772</v>
      </c>
      <c r="AD32" s="121">
        <v>35</v>
      </c>
      <c r="AE32" s="121">
        <v>1249</v>
      </c>
      <c r="AF32" s="121">
        <v>1363</v>
      </c>
      <c r="AG32" s="122">
        <v>349</v>
      </c>
      <c r="AH32" s="121">
        <v>282</v>
      </c>
      <c r="AI32" s="121">
        <v>7376</v>
      </c>
      <c r="AJ32" s="121">
        <v>608</v>
      </c>
      <c r="AK32" s="121">
        <v>454</v>
      </c>
      <c r="AL32" s="121">
        <v>1</v>
      </c>
      <c r="AM32" s="121">
        <v>530</v>
      </c>
      <c r="AN32" s="121">
        <v>1848</v>
      </c>
      <c r="AO32" s="121">
        <v>1397</v>
      </c>
      <c r="AP32" s="121">
        <v>2052</v>
      </c>
      <c r="AQ32" s="121">
        <v>24</v>
      </c>
      <c r="AR32" s="121">
        <v>2306</v>
      </c>
      <c r="AS32" s="122">
        <v>6</v>
      </c>
      <c r="AT32" s="123">
        <v>64908</v>
      </c>
      <c r="AU32" s="122">
        <v>0</v>
      </c>
      <c r="AV32" s="122">
        <v>483987</v>
      </c>
      <c r="AW32" s="122">
        <v>256</v>
      </c>
      <c r="AX32" s="122">
        <v>0</v>
      </c>
      <c r="AY32" s="122">
        <v>11847</v>
      </c>
      <c r="AZ32" s="122">
        <v>0</v>
      </c>
      <c r="BA32" s="122">
        <v>0</v>
      </c>
      <c r="BB32" s="123">
        <v>496090</v>
      </c>
      <c r="BC32" s="123">
        <v>560998</v>
      </c>
      <c r="BD32" s="122">
        <v>11137</v>
      </c>
      <c r="BE32" s="123">
        <v>2376</v>
      </c>
      <c r="BF32" s="122">
        <v>509603</v>
      </c>
      <c r="BG32" s="123">
        <v>574511</v>
      </c>
      <c r="BH32" s="122">
        <v>-10</v>
      </c>
      <c r="BI32" s="123">
        <v>-8504</v>
      </c>
      <c r="BJ32" s="122">
        <v>501089</v>
      </c>
      <c r="BK32" s="123">
        <v>565997</v>
      </c>
      <c r="BN32" s="193">
        <f t="shared" si="0"/>
        <v>1.7825375491534729E-5</v>
      </c>
      <c r="BO32" s="194">
        <f t="shared" si="1"/>
        <v>1.5158699318001134E-2</v>
      </c>
      <c r="BP32" s="195">
        <f t="shared" si="2"/>
        <v>0.98482347530650727</v>
      </c>
      <c r="BQ32" s="172">
        <f t="shared" si="3"/>
        <v>0.98482347530650738</v>
      </c>
      <c r="BS32" s="196">
        <f t="shared" si="4"/>
        <v>0.20215467587135599</v>
      </c>
    </row>
    <row r="33" spans="1:71">
      <c r="A33" s="119" t="s">
        <v>200</v>
      </c>
      <c r="B33" s="120" t="s">
        <v>71</v>
      </c>
      <c r="C33" s="122">
        <v>5584</v>
      </c>
      <c r="D33" s="122">
        <v>5</v>
      </c>
      <c r="E33" s="122">
        <v>386</v>
      </c>
      <c r="F33" s="122">
        <v>335</v>
      </c>
      <c r="G33" s="122">
        <v>1733</v>
      </c>
      <c r="H33" s="122">
        <v>26</v>
      </c>
      <c r="I33" s="122">
        <v>30</v>
      </c>
      <c r="J33" s="122">
        <v>37</v>
      </c>
      <c r="K33" s="122">
        <v>104</v>
      </c>
      <c r="L33" s="122">
        <v>275</v>
      </c>
      <c r="M33" s="122">
        <v>453</v>
      </c>
      <c r="N33" s="122">
        <v>184</v>
      </c>
      <c r="O33" s="122">
        <v>53</v>
      </c>
      <c r="P33" s="122">
        <v>1076</v>
      </c>
      <c r="Q33" s="122">
        <v>10</v>
      </c>
      <c r="R33" s="122">
        <v>152</v>
      </c>
      <c r="S33" s="122">
        <v>145</v>
      </c>
      <c r="T33" s="122">
        <v>1</v>
      </c>
      <c r="U33" s="122">
        <v>2707</v>
      </c>
      <c r="V33" s="122">
        <v>12692</v>
      </c>
      <c r="W33" s="122">
        <v>7935</v>
      </c>
      <c r="X33" s="122">
        <v>9401</v>
      </c>
      <c r="Y33" s="122">
        <v>2249</v>
      </c>
      <c r="Z33" s="122">
        <v>8478</v>
      </c>
      <c r="AA33" s="122">
        <v>2686</v>
      </c>
      <c r="AB33" s="122">
        <v>602</v>
      </c>
      <c r="AC33" s="121">
        <v>98725</v>
      </c>
      <c r="AD33" s="121">
        <v>2448</v>
      </c>
      <c r="AE33" s="121">
        <v>1158</v>
      </c>
      <c r="AF33" s="121">
        <v>4272</v>
      </c>
      <c r="AG33" s="122">
        <v>8357</v>
      </c>
      <c r="AH33" s="122">
        <v>3092</v>
      </c>
      <c r="AI33" s="122">
        <v>5957</v>
      </c>
      <c r="AJ33" s="122">
        <v>1050</v>
      </c>
      <c r="AK33" s="122">
        <v>3191</v>
      </c>
      <c r="AL33" s="121">
        <v>137</v>
      </c>
      <c r="AM33" s="121">
        <v>127</v>
      </c>
      <c r="AN33" s="121">
        <v>3586</v>
      </c>
      <c r="AO33" s="121">
        <v>10769</v>
      </c>
      <c r="AP33" s="121">
        <v>2033</v>
      </c>
      <c r="AQ33" s="121">
        <v>7</v>
      </c>
      <c r="AR33" s="121">
        <v>4171</v>
      </c>
      <c r="AS33" s="122">
        <v>89</v>
      </c>
      <c r="AT33" s="123">
        <v>206508</v>
      </c>
      <c r="AU33" s="107">
        <v>5348</v>
      </c>
      <c r="AV33" s="124">
        <v>104124</v>
      </c>
      <c r="AW33" s="124">
        <v>2020</v>
      </c>
      <c r="AX33" s="107">
        <v>964</v>
      </c>
      <c r="AY33" s="107">
        <v>4764</v>
      </c>
      <c r="AZ33" s="107">
        <v>0</v>
      </c>
      <c r="BA33" s="107">
        <v>358</v>
      </c>
      <c r="BB33" s="123">
        <v>117578</v>
      </c>
      <c r="BC33" s="123">
        <v>324086</v>
      </c>
      <c r="BD33" s="122">
        <v>151846</v>
      </c>
      <c r="BE33" s="123">
        <v>299568</v>
      </c>
      <c r="BF33" s="122">
        <v>568992</v>
      </c>
      <c r="BG33" s="123">
        <v>775500</v>
      </c>
      <c r="BH33" s="123">
        <v>-14983</v>
      </c>
      <c r="BI33" s="123">
        <v>-114523</v>
      </c>
      <c r="BJ33" s="122">
        <v>439486</v>
      </c>
      <c r="BK33" s="125">
        <v>645994</v>
      </c>
      <c r="BN33" s="193">
        <f t="shared" si="0"/>
        <v>4.6231555821602911E-2</v>
      </c>
      <c r="BO33" s="194">
        <f t="shared" si="1"/>
        <v>0.35337225304394515</v>
      </c>
      <c r="BP33" s="195">
        <f t="shared" si="2"/>
        <v>0.60039619113445197</v>
      </c>
      <c r="BQ33" s="172">
        <f t="shared" si="3"/>
        <v>0.60039619113445197</v>
      </c>
      <c r="BS33" s="196">
        <f t="shared" si="4"/>
        <v>4.3491154659999282E-2</v>
      </c>
    </row>
    <row r="34" spans="1:71">
      <c r="A34" s="119" t="s">
        <v>201</v>
      </c>
      <c r="B34" s="120" t="s">
        <v>72</v>
      </c>
      <c r="C34" s="122">
        <v>15</v>
      </c>
      <c r="D34" s="122">
        <v>0</v>
      </c>
      <c r="E34" s="122">
        <v>2</v>
      </c>
      <c r="F34" s="122">
        <v>3</v>
      </c>
      <c r="G34" s="122">
        <v>34</v>
      </c>
      <c r="H34" s="122">
        <v>0</v>
      </c>
      <c r="I34" s="122">
        <v>0</v>
      </c>
      <c r="J34" s="122">
        <v>2</v>
      </c>
      <c r="K34" s="122">
        <v>8</v>
      </c>
      <c r="L34" s="122">
        <v>8</v>
      </c>
      <c r="M34" s="122">
        <v>8</v>
      </c>
      <c r="N34" s="122">
        <v>3</v>
      </c>
      <c r="O34" s="122">
        <v>0</v>
      </c>
      <c r="P34" s="122">
        <v>20</v>
      </c>
      <c r="Q34" s="122">
        <v>0</v>
      </c>
      <c r="R34" s="122">
        <v>0</v>
      </c>
      <c r="S34" s="122">
        <v>13</v>
      </c>
      <c r="T34" s="122">
        <v>0</v>
      </c>
      <c r="U34" s="122">
        <v>7</v>
      </c>
      <c r="V34" s="122">
        <v>139</v>
      </c>
      <c r="W34" s="122">
        <v>87</v>
      </c>
      <c r="X34" s="122">
        <v>164</v>
      </c>
      <c r="Y34" s="122">
        <v>97</v>
      </c>
      <c r="Z34" s="122">
        <v>881</v>
      </c>
      <c r="AA34" s="122">
        <v>1374</v>
      </c>
      <c r="AB34" s="122">
        <v>170</v>
      </c>
      <c r="AC34" s="121">
        <v>536</v>
      </c>
      <c r="AD34" s="121">
        <v>226</v>
      </c>
      <c r="AE34" s="121">
        <v>90</v>
      </c>
      <c r="AF34" s="121">
        <v>1275</v>
      </c>
      <c r="AG34" s="122">
        <v>2600</v>
      </c>
      <c r="AH34" s="122">
        <v>374</v>
      </c>
      <c r="AI34" s="122">
        <v>3712</v>
      </c>
      <c r="AJ34" s="122">
        <v>440</v>
      </c>
      <c r="AK34" s="122">
        <v>68</v>
      </c>
      <c r="AL34" s="121">
        <v>1</v>
      </c>
      <c r="AM34" s="121">
        <v>49</v>
      </c>
      <c r="AN34" s="121">
        <v>471</v>
      </c>
      <c r="AO34" s="121">
        <v>213</v>
      </c>
      <c r="AP34" s="121">
        <v>395</v>
      </c>
      <c r="AQ34" s="121">
        <v>2</v>
      </c>
      <c r="AR34" s="121">
        <v>378</v>
      </c>
      <c r="AS34" s="122">
        <v>0</v>
      </c>
      <c r="AT34" s="123">
        <v>13865</v>
      </c>
      <c r="AU34" s="107">
        <v>64</v>
      </c>
      <c r="AV34" s="124">
        <v>918</v>
      </c>
      <c r="AW34" s="124">
        <v>0</v>
      </c>
      <c r="AX34" s="107">
        <v>0</v>
      </c>
      <c r="AY34" s="107">
        <v>0</v>
      </c>
      <c r="AZ34" s="107">
        <v>0</v>
      </c>
      <c r="BA34" s="107">
        <v>0</v>
      </c>
      <c r="BB34" s="123">
        <v>982</v>
      </c>
      <c r="BC34" s="123">
        <v>14847</v>
      </c>
      <c r="BD34" s="122">
        <v>2837</v>
      </c>
      <c r="BE34" s="123">
        <v>196</v>
      </c>
      <c r="BF34" s="122">
        <v>4015</v>
      </c>
      <c r="BG34" s="123">
        <v>17880</v>
      </c>
      <c r="BH34" s="123">
        <v>-270</v>
      </c>
      <c r="BI34" s="123">
        <v>-9951</v>
      </c>
      <c r="BJ34" s="122">
        <v>-6206</v>
      </c>
      <c r="BK34" s="125">
        <v>7659</v>
      </c>
      <c r="BN34" s="193">
        <f t="shared" si="0"/>
        <v>1.8185492018589614E-2</v>
      </c>
      <c r="BO34" s="194">
        <f t="shared" si="1"/>
        <v>0.67023641139624168</v>
      </c>
      <c r="BP34" s="195">
        <f t="shared" si="2"/>
        <v>0.31157809658516866</v>
      </c>
      <c r="BQ34" s="172">
        <f t="shared" si="3"/>
        <v>0.31157809658516877</v>
      </c>
      <c r="BS34" s="196">
        <f t="shared" si="4"/>
        <v>3.8343590313356517E-4</v>
      </c>
    </row>
    <row r="35" spans="1:71">
      <c r="A35" s="119" t="s">
        <v>202</v>
      </c>
      <c r="B35" s="120" t="s">
        <v>153</v>
      </c>
      <c r="C35" s="122">
        <v>269</v>
      </c>
      <c r="D35" s="122">
        <v>0</v>
      </c>
      <c r="E35" s="122">
        <v>12</v>
      </c>
      <c r="F35" s="122">
        <v>19</v>
      </c>
      <c r="G35" s="122">
        <v>814</v>
      </c>
      <c r="H35" s="122">
        <v>3</v>
      </c>
      <c r="I35" s="122">
        <v>17</v>
      </c>
      <c r="J35" s="122">
        <v>33</v>
      </c>
      <c r="K35" s="122">
        <v>138</v>
      </c>
      <c r="L35" s="122">
        <v>113</v>
      </c>
      <c r="M35" s="122">
        <v>224</v>
      </c>
      <c r="N35" s="122">
        <v>57</v>
      </c>
      <c r="O35" s="122">
        <v>10</v>
      </c>
      <c r="P35" s="122">
        <v>424</v>
      </c>
      <c r="Q35" s="122">
        <v>10</v>
      </c>
      <c r="R35" s="122">
        <v>44</v>
      </c>
      <c r="S35" s="122">
        <v>69</v>
      </c>
      <c r="T35" s="122">
        <v>0</v>
      </c>
      <c r="U35" s="122">
        <v>99</v>
      </c>
      <c r="V35" s="122">
        <v>1287</v>
      </c>
      <c r="W35" s="122">
        <v>900</v>
      </c>
      <c r="X35" s="122">
        <v>3492</v>
      </c>
      <c r="Y35" s="122">
        <v>825</v>
      </c>
      <c r="Z35" s="122">
        <v>20205</v>
      </c>
      <c r="AA35" s="122">
        <v>5978</v>
      </c>
      <c r="AB35" s="122">
        <v>1207</v>
      </c>
      <c r="AC35" s="121">
        <v>4416</v>
      </c>
      <c r="AD35" s="121">
        <v>29</v>
      </c>
      <c r="AE35" s="121">
        <v>7885</v>
      </c>
      <c r="AF35" s="121">
        <v>8911</v>
      </c>
      <c r="AG35" s="122">
        <v>7733</v>
      </c>
      <c r="AH35" s="122">
        <v>1463</v>
      </c>
      <c r="AI35" s="122">
        <v>12054</v>
      </c>
      <c r="AJ35" s="122">
        <v>1876</v>
      </c>
      <c r="AK35" s="122">
        <v>309</v>
      </c>
      <c r="AL35" s="121">
        <v>413</v>
      </c>
      <c r="AM35" s="121">
        <v>1010</v>
      </c>
      <c r="AN35" s="121">
        <v>9526</v>
      </c>
      <c r="AO35" s="121">
        <v>1218</v>
      </c>
      <c r="AP35" s="121">
        <v>399</v>
      </c>
      <c r="AQ35" s="121">
        <v>4</v>
      </c>
      <c r="AR35" s="121">
        <v>2031</v>
      </c>
      <c r="AS35" s="122">
        <v>19</v>
      </c>
      <c r="AT35" s="123">
        <v>95545</v>
      </c>
      <c r="AU35" s="107">
        <v>28</v>
      </c>
      <c r="AV35" s="124">
        <v>14166</v>
      </c>
      <c r="AW35" s="124">
        <v>0</v>
      </c>
      <c r="AX35" s="107">
        <v>16951</v>
      </c>
      <c r="AY35" s="107">
        <v>53041</v>
      </c>
      <c r="AZ35" s="107">
        <v>0</v>
      </c>
      <c r="BA35" s="107">
        <v>48</v>
      </c>
      <c r="BB35" s="123">
        <v>84234</v>
      </c>
      <c r="BC35" s="123">
        <v>179779</v>
      </c>
      <c r="BD35" s="122">
        <v>1005</v>
      </c>
      <c r="BE35" s="123">
        <v>1352</v>
      </c>
      <c r="BF35" s="122">
        <v>86591</v>
      </c>
      <c r="BG35" s="123">
        <v>182136</v>
      </c>
      <c r="BH35" s="123">
        <v>-1513</v>
      </c>
      <c r="BI35" s="123">
        <v>-107661</v>
      </c>
      <c r="BJ35" s="122">
        <v>-22583</v>
      </c>
      <c r="BK35" s="125">
        <v>72962</v>
      </c>
      <c r="BN35" s="193">
        <f t="shared" si="0"/>
        <v>8.4158883963088016E-3</v>
      </c>
      <c r="BO35" s="194">
        <f t="shared" si="1"/>
        <v>0.59885192375082741</v>
      </c>
      <c r="BP35" s="195">
        <f t="shared" si="2"/>
        <v>0.39273218785286379</v>
      </c>
      <c r="BQ35" s="172">
        <f t="shared" si="3"/>
        <v>0.39273218785286379</v>
      </c>
      <c r="BS35" s="196">
        <f t="shared" si="4"/>
        <v>5.916942269923839E-3</v>
      </c>
    </row>
    <row r="36" spans="1:71">
      <c r="A36" s="119" t="s">
        <v>203</v>
      </c>
      <c r="B36" s="120" t="s">
        <v>73</v>
      </c>
      <c r="C36" s="122">
        <v>154</v>
      </c>
      <c r="D36" s="122">
        <v>0</v>
      </c>
      <c r="E36" s="122">
        <v>55</v>
      </c>
      <c r="F36" s="122">
        <v>48</v>
      </c>
      <c r="G36" s="122">
        <v>581</v>
      </c>
      <c r="H36" s="122">
        <v>11</v>
      </c>
      <c r="I36" s="122">
        <v>19</v>
      </c>
      <c r="J36" s="122">
        <v>11</v>
      </c>
      <c r="K36" s="122">
        <v>110</v>
      </c>
      <c r="L36" s="122">
        <v>34</v>
      </c>
      <c r="M36" s="122">
        <v>120</v>
      </c>
      <c r="N36" s="122">
        <v>14</v>
      </c>
      <c r="O36" s="122">
        <v>0</v>
      </c>
      <c r="P36" s="122">
        <v>423</v>
      </c>
      <c r="Q36" s="122">
        <v>0</v>
      </c>
      <c r="R36" s="122">
        <v>17</v>
      </c>
      <c r="S36" s="122">
        <v>337</v>
      </c>
      <c r="T36" s="122">
        <v>5</v>
      </c>
      <c r="U36" s="122">
        <v>145</v>
      </c>
      <c r="V36" s="122">
        <v>2727</v>
      </c>
      <c r="W36" s="122">
        <v>2003</v>
      </c>
      <c r="X36" s="122">
        <v>187</v>
      </c>
      <c r="Y36" s="122">
        <v>430</v>
      </c>
      <c r="Z36" s="122">
        <v>15635</v>
      </c>
      <c r="AA36" s="122">
        <v>4693</v>
      </c>
      <c r="AB36" s="121">
        <v>1803</v>
      </c>
      <c r="AC36" s="121">
        <v>3570</v>
      </c>
      <c r="AD36" s="121">
        <v>194</v>
      </c>
      <c r="AE36" s="121">
        <v>1818</v>
      </c>
      <c r="AF36" s="121">
        <v>40404</v>
      </c>
      <c r="AG36" s="122">
        <v>12004</v>
      </c>
      <c r="AH36" s="122">
        <v>2274</v>
      </c>
      <c r="AI36" s="122">
        <v>12366</v>
      </c>
      <c r="AJ36" s="122">
        <v>4569</v>
      </c>
      <c r="AK36" s="122">
        <v>371</v>
      </c>
      <c r="AL36" s="121">
        <v>17284</v>
      </c>
      <c r="AM36" s="121">
        <v>604</v>
      </c>
      <c r="AN36" s="121">
        <v>4773</v>
      </c>
      <c r="AO36" s="121">
        <v>2048</v>
      </c>
      <c r="AP36" s="121">
        <v>3712</v>
      </c>
      <c r="AQ36" s="121">
        <v>1387</v>
      </c>
      <c r="AR36" s="121">
        <v>4566</v>
      </c>
      <c r="AS36" s="122">
        <v>49</v>
      </c>
      <c r="AT36" s="123">
        <v>141555</v>
      </c>
      <c r="AU36" s="107">
        <v>1656</v>
      </c>
      <c r="AV36" s="124">
        <v>97963</v>
      </c>
      <c r="AW36" s="124">
        <v>574</v>
      </c>
      <c r="AX36" s="107">
        <v>0</v>
      </c>
      <c r="AY36" s="107">
        <v>514</v>
      </c>
      <c r="AZ36" s="107">
        <v>0</v>
      </c>
      <c r="BA36" s="122">
        <v>-300</v>
      </c>
      <c r="BB36" s="123">
        <v>100407</v>
      </c>
      <c r="BC36" s="123">
        <v>241962</v>
      </c>
      <c r="BD36" s="122">
        <v>7548</v>
      </c>
      <c r="BE36" s="123">
        <v>16082</v>
      </c>
      <c r="BF36" s="122">
        <v>124037</v>
      </c>
      <c r="BG36" s="123">
        <v>265592</v>
      </c>
      <c r="BH36" s="123">
        <v>-1496</v>
      </c>
      <c r="BI36" s="123">
        <v>-12481</v>
      </c>
      <c r="BJ36" s="122">
        <v>110060</v>
      </c>
      <c r="BK36" s="125">
        <v>251615</v>
      </c>
      <c r="BN36" s="193">
        <f t="shared" si="0"/>
        <v>6.182789032988651E-3</v>
      </c>
      <c r="BO36" s="194">
        <f t="shared" si="1"/>
        <v>5.1582479893537002E-2</v>
      </c>
      <c r="BP36" s="195">
        <f t="shared" si="2"/>
        <v>0.94223473107347433</v>
      </c>
      <c r="BQ36" s="172">
        <f t="shared" si="3"/>
        <v>0.94223473107347433</v>
      </c>
      <c r="BS36" s="196">
        <f t="shared" si="4"/>
        <v>4.0917790172846892E-2</v>
      </c>
    </row>
    <row r="37" spans="1:71">
      <c r="A37" s="119" t="s">
        <v>204</v>
      </c>
      <c r="B37" s="120" t="s">
        <v>74</v>
      </c>
      <c r="C37" s="121">
        <v>0</v>
      </c>
      <c r="D37" s="121">
        <v>0</v>
      </c>
      <c r="E37" s="121">
        <v>0</v>
      </c>
      <c r="F37" s="121">
        <v>0</v>
      </c>
      <c r="G37" s="121">
        <v>0</v>
      </c>
      <c r="H37" s="121">
        <v>0</v>
      </c>
      <c r="I37" s="121">
        <v>0</v>
      </c>
      <c r="J37" s="121">
        <v>0</v>
      </c>
      <c r="K37" s="121">
        <v>0</v>
      </c>
      <c r="L37" s="121">
        <v>0</v>
      </c>
      <c r="M37" s="121">
        <v>0</v>
      </c>
      <c r="N37" s="121">
        <v>0</v>
      </c>
      <c r="O37" s="121">
        <v>0</v>
      </c>
      <c r="P37" s="121">
        <v>0</v>
      </c>
      <c r="Q37" s="121">
        <v>0</v>
      </c>
      <c r="R37" s="121">
        <v>0</v>
      </c>
      <c r="S37" s="121">
        <v>0</v>
      </c>
      <c r="T37" s="121">
        <v>0</v>
      </c>
      <c r="U37" s="121">
        <v>0</v>
      </c>
      <c r="V37" s="121">
        <v>0</v>
      </c>
      <c r="W37" s="121">
        <v>0</v>
      </c>
      <c r="X37" s="121">
        <v>0</v>
      </c>
      <c r="Y37" s="121">
        <v>0</v>
      </c>
      <c r="Z37" s="121">
        <v>0</v>
      </c>
      <c r="AA37" s="121">
        <v>0</v>
      </c>
      <c r="AB37" s="121">
        <v>0</v>
      </c>
      <c r="AC37" s="121">
        <v>0</v>
      </c>
      <c r="AD37" s="121">
        <v>0</v>
      </c>
      <c r="AE37" s="121">
        <v>0</v>
      </c>
      <c r="AF37" s="121">
        <v>0</v>
      </c>
      <c r="AG37" s="121">
        <v>0</v>
      </c>
      <c r="AH37" s="121">
        <v>0</v>
      </c>
      <c r="AI37" s="121">
        <v>0</v>
      </c>
      <c r="AJ37" s="121">
        <v>0</v>
      </c>
      <c r="AK37" s="121">
        <v>0</v>
      </c>
      <c r="AL37" s="121">
        <v>0</v>
      </c>
      <c r="AM37" s="121">
        <v>0</v>
      </c>
      <c r="AN37" s="121">
        <v>0</v>
      </c>
      <c r="AO37" s="121">
        <v>0</v>
      </c>
      <c r="AP37" s="121">
        <v>0</v>
      </c>
      <c r="AQ37" s="121">
        <v>0</v>
      </c>
      <c r="AR37" s="121">
        <v>0</v>
      </c>
      <c r="AS37" s="122">
        <v>199</v>
      </c>
      <c r="AT37" s="123">
        <v>199</v>
      </c>
      <c r="AU37" s="122">
        <v>0</v>
      </c>
      <c r="AV37" s="122">
        <v>10031</v>
      </c>
      <c r="AW37" s="122">
        <v>410831</v>
      </c>
      <c r="AX37" s="122">
        <v>0</v>
      </c>
      <c r="AY37" s="122">
        <v>0</v>
      </c>
      <c r="AZ37" s="122">
        <v>0</v>
      </c>
      <c r="BA37" s="122">
        <v>0</v>
      </c>
      <c r="BB37" s="123">
        <v>420862</v>
      </c>
      <c r="BC37" s="123">
        <v>421061</v>
      </c>
      <c r="BD37" s="122">
        <v>0</v>
      </c>
      <c r="BE37" s="123">
        <v>0</v>
      </c>
      <c r="BF37" s="122">
        <v>420862</v>
      </c>
      <c r="BG37" s="123">
        <v>421061</v>
      </c>
      <c r="BH37" s="123">
        <v>0</v>
      </c>
      <c r="BI37" s="123">
        <v>0</v>
      </c>
      <c r="BJ37" s="122">
        <v>420862</v>
      </c>
      <c r="BK37" s="123">
        <v>421061</v>
      </c>
      <c r="BN37" s="193">
        <f t="shared" si="0"/>
        <v>0</v>
      </c>
      <c r="BO37" s="194">
        <f t="shared" si="1"/>
        <v>0</v>
      </c>
      <c r="BP37" s="195">
        <f>1-BN37-BO37</f>
        <v>1</v>
      </c>
      <c r="BQ37" s="172">
        <f t="shared" si="3"/>
        <v>1</v>
      </c>
      <c r="BS37" s="196">
        <f t="shared" si="4"/>
        <v>4.1898099611468323E-3</v>
      </c>
    </row>
    <row r="38" spans="1:71">
      <c r="A38" s="119" t="s">
        <v>205</v>
      </c>
      <c r="B38" s="120" t="s">
        <v>75</v>
      </c>
      <c r="C38" s="121">
        <v>8</v>
      </c>
      <c r="D38" s="121">
        <v>0</v>
      </c>
      <c r="E38" s="121">
        <v>0</v>
      </c>
      <c r="F38" s="121">
        <v>0</v>
      </c>
      <c r="G38" s="121">
        <v>108</v>
      </c>
      <c r="H38" s="121">
        <v>0</v>
      </c>
      <c r="I38" s="121">
        <v>0</v>
      </c>
      <c r="J38" s="121">
        <v>1</v>
      </c>
      <c r="K38" s="121">
        <v>1</v>
      </c>
      <c r="L38" s="121">
        <v>1</v>
      </c>
      <c r="M38" s="121">
        <v>18</v>
      </c>
      <c r="N38" s="121">
        <v>0</v>
      </c>
      <c r="O38" s="121">
        <v>0</v>
      </c>
      <c r="P38" s="121">
        <v>270</v>
      </c>
      <c r="Q38" s="121">
        <v>0</v>
      </c>
      <c r="R38" s="121">
        <v>5</v>
      </c>
      <c r="S38" s="121">
        <v>0</v>
      </c>
      <c r="T38" s="121">
        <v>0</v>
      </c>
      <c r="U38" s="121">
        <v>0</v>
      </c>
      <c r="V38" s="121">
        <v>185</v>
      </c>
      <c r="W38" s="121">
        <v>76</v>
      </c>
      <c r="X38" s="121">
        <v>146</v>
      </c>
      <c r="Y38" s="121">
        <v>14</v>
      </c>
      <c r="Z38" s="121">
        <v>167</v>
      </c>
      <c r="AA38" s="121">
        <v>101</v>
      </c>
      <c r="AB38" s="121">
        <v>0</v>
      </c>
      <c r="AC38" s="121">
        <v>247</v>
      </c>
      <c r="AD38" s="121">
        <v>7</v>
      </c>
      <c r="AE38" s="121">
        <v>499</v>
      </c>
      <c r="AF38" s="121">
        <v>1307</v>
      </c>
      <c r="AG38" s="121">
        <v>128</v>
      </c>
      <c r="AH38" s="121">
        <v>0</v>
      </c>
      <c r="AI38" s="121">
        <v>154</v>
      </c>
      <c r="AJ38" s="121">
        <v>0</v>
      </c>
      <c r="AK38" s="121">
        <v>33</v>
      </c>
      <c r="AL38" s="121">
        <v>0</v>
      </c>
      <c r="AM38" s="121">
        <v>2</v>
      </c>
      <c r="AN38" s="121">
        <v>257</v>
      </c>
      <c r="AO38" s="121">
        <v>179</v>
      </c>
      <c r="AP38" s="121">
        <v>106</v>
      </c>
      <c r="AQ38" s="121">
        <v>0</v>
      </c>
      <c r="AR38" s="121">
        <v>343</v>
      </c>
      <c r="AS38" s="121">
        <v>0</v>
      </c>
      <c r="AT38" s="123">
        <v>4363</v>
      </c>
      <c r="AU38" s="121">
        <v>0</v>
      </c>
      <c r="AV38" s="121">
        <v>75531</v>
      </c>
      <c r="AW38" s="121">
        <v>192769</v>
      </c>
      <c r="AX38" s="122">
        <v>18044</v>
      </c>
      <c r="AY38" s="122">
        <v>27411</v>
      </c>
      <c r="AZ38" s="122">
        <v>0</v>
      </c>
      <c r="BA38" s="122">
        <v>0</v>
      </c>
      <c r="BB38" s="123">
        <v>313755</v>
      </c>
      <c r="BC38" s="123">
        <v>318118</v>
      </c>
      <c r="BD38" s="122">
        <v>1643</v>
      </c>
      <c r="BE38" s="123">
        <v>6357</v>
      </c>
      <c r="BF38" s="122">
        <v>321755</v>
      </c>
      <c r="BG38" s="123">
        <v>326118</v>
      </c>
      <c r="BH38" s="123">
        <v>-1691</v>
      </c>
      <c r="BI38" s="123">
        <v>-26741</v>
      </c>
      <c r="BJ38" s="122">
        <v>293323</v>
      </c>
      <c r="BK38" s="123">
        <v>297686</v>
      </c>
      <c r="BN38" s="193">
        <f t="shared" si="0"/>
        <v>5.3156375935973447E-3</v>
      </c>
      <c r="BO38" s="194">
        <f t="shared" si="1"/>
        <v>8.4060002892008628E-2</v>
      </c>
      <c r="BP38" s="195">
        <f>1-BN38-BO38</f>
        <v>0.91062435951439402</v>
      </c>
      <c r="BQ38" s="172">
        <f t="shared" si="3"/>
        <v>0.91062435951439402</v>
      </c>
      <c r="BS38" s="196">
        <f t="shared" si="4"/>
        <v>3.1548254030044999E-2</v>
      </c>
    </row>
    <row r="39" spans="1:71">
      <c r="A39" s="119" t="s">
        <v>206</v>
      </c>
      <c r="B39" s="120" t="s">
        <v>76</v>
      </c>
      <c r="C39" s="121">
        <v>128</v>
      </c>
      <c r="D39" s="121">
        <v>0</v>
      </c>
      <c r="E39" s="121">
        <v>0</v>
      </c>
      <c r="F39" s="121">
        <v>0</v>
      </c>
      <c r="G39" s="121">
        <v>0</v>
      </c>
      <c r="H39" s="121">
        <v>0</v>
      </c>
      <c r="I39" s="121">
        <v>0</v>
      </c>
      <c r="J39" s="121">
        <v>0</v>
      </c>
      <c r="K39" s="121">
        <v>0</v>
      </c>
      <c r="L39" s="121">
        <v>0</v>
      </c>
      <c r="M39" s="121">
        <v>0</v>
      </c>
      <c r="N39" s="121">
        <v>0</v>
      </c>
      <c r="O39" s="121">
        <v>0</v>
      </c>
      <c r="P39" s="121">
        <v>0</v>
      </c>
      <c r="Q39" s="121">
        <v>0</v>
      </c>
      <c r="R39" s="121">
        <v>0</v>
      </c>
      <c r="S39" s="121">
        <v>0</v>
      </c>
      <c r="T39" s="121">
        <v>0</v>
      </c>
      <c r="U39" s="121">
        <v>0</v>
      </c>
      <c r="V39" s="121">
        <v>0</v>
      </c>
      <c r="W39" s="121">
        <v>0</v>
      </c>
      <c r="X39" s="121">
        <v>0</v>
      </c>
      <c r="Y39" s="121">
        <v>23</v>
      </c>
      <c r="Z39" s="121">
        <v>28</v>
      </c>
      <c r="AA39" s="121">
        <v>78</v>
      </c>
      <c r="AB39" s="121">
        <v>0</v>
      </c>
      <c r="AC39" s="121">
        <v>731</v>
      </c>
      <c r="AD39" s="121">
        <v>0</v>
      </c>
      <c r="AE39" s="121">
        <v>0</v>
      </c>
      <c r="AF39" s="121">
        <v>134</v>
      </c>
      <c r="AG39" s="121">
        <v>4</v>
      </c>
      <c r="AH39" s="121">
        <v>1</v>
      </c>
      <c r="AI39" s="122">
        <v>9078</v>
      </c>
      <c r="AJ39" s="122">
        <v>0</v>
      </c>
      <c r="AK39" s="121">
        <v>0</v>
      </c>
      <c r="AL39" s="121">
        <v>0</v>
      </c>
      <c r="AM39" s="121">
        <v>0</v>
      </c>
      <c r="AN39" s="121">
        <v>6</v>
      </c>
      <c r="AO39" s="121">
        <v>0</v>
      </c>
      <c r="AP39" s="121">
        <v>34</v>
      </c>
      <c r="AQ39" s="121">
        <v>0</v>
      </c>
      <c r="AR39" s="121">
        <v>8</v>
      </c>
      <c r="AS39" s="122">
        <v>1</v>
      </c>
      <c r="AT39" s="123">
        <v>10254</v>
      </c>
      <c r="AU39" s="122">
        <v>11158</v>
      </c>
      <c r="AV39" s="122">
        <v>167063</v>
      </c>
      <c r="AW39" s="122">
        <v>661827</v>
      </c>
      <c r="AX39" s="121">
        <v>0</v>
      </c>
      <c r="AY39" s="121">
        <v>0</v>
      </c>
      <c r="AZ39" s="121">
        <v>0</v>
      </c>
      <c r="BA39" s="121">
        <v>0</v>
      </c>
      <c r="BB39" s="123">
        <v>840048</v>
      </c>
      <c r="BC39" s="123">
        <v>850302</v>
      </c>
      <c r="BD39" s="122">
        <v>1001</v>
      </c>
      <c r="BE39" s="123">
        <v>76</v>
      </c>
      <c r="BF39" s="122">
        <v>841125</v>
      </c>
      <c r="BG39" s="123">
        <v>851379</v>
      </c>
      <c r="BH39" s="123">
        <v>-20</v>
      </c>
      <c r="BI39" s="123">
        <v>-152</v>
      </c>
      <c r="BJ39" s="122">
        <v>840953</v>
      </c>
      <c r="BK39" s="123">
        <v>851207</v>
      </c>
      <c r="BN39" s="193">
        <f t="shared" si="0"/>
        <v>2.352105487226891E-5</v>
      </c>
      <c r="BO39" s="194">
        <f t="shared" si="1"/>
        <v>1.7876001702924374E-4</v>
      </c>
      <c r="BP39" s="195">
        <f t="shared" si="2"/>
        <v>0.99979771892809854</v>
      </c>
      <c r="BQ39" s="172">
        <f t="shared" si="3"/>
        <v>0.99979771892809843</v>
      </c>
      <c r="BS39" s="196">
        <f t="shared" si="4"/>
        <v>6.9779904450111979E-2</v>
      </c>
    </row>
    <row r="40" spans="1:71">
      <c r="A40" s="119" t="s">
        <v>207</v>
      </c>
      <c r="B40" s="120" t="s">
        <v>77</v>
      </c>
      <c r="C40" s="121">
        <v>22</v>
      </c>
      <c r="D40" s="121">
        <v>0</v>
      </c>
      <c r="E40" s="122">
        <v>130</v>
      </c>
      <c r="F40" s="122">
        <v>38</v>
      </c>
      <c r="G40" s="122">
        <v>428</v>
      </c>
      <c r="H40" s="122">
        <v>3</v>
      </c>
      <c r="I40" s="122">
        <v>28</v>
      </c>
      <c r="J40" s="122">
        <v>16</v>
      </c>
      <c r="K40" s="122">
        <v>32</v>
      </c>
      <c r="L40" s="122">
        <v>13</v>
      </c>
      <c r="M40" s="122">
        <v>180</v>
      </c>
      <c r="N40" s="122">
        <v>29</v>
      </c>
      <c r="O40" s="122">
        <v>1</v>
      </c>
      <c r="P40" s="122">
        <v>145</v>
      </c>
      <c r="Q40" s="122">
        <v>1</v>
      </c>
      <c r="R40" s="122">
        <v>4</v>
      </c>
      <c r="S40" s="122">
        <v>25</v>
      </c>
      <c r="T40" s="122">
        <v>0</v>
      </c>
      <c r="U40" s="122">
        <v>37</v>
      </c>
      <c r="V40" s="122">
        <v>679</v>
      </c>
      <c r="W40" s="122">
        <v>441</v>
      </c>
      <c r="X40" s="121">
        <v>378</v>
      </c>
      <c r="Y40" s="122">
        <v>979</v>
      </c>
      <c r="Z40" s="122">
        <v>824</v>
      </c>
      <c r="AA40" s="122">
        <v>750</v>
      </c>
      <c r="AB40" s="121">
        <v>272</v>
      </c>
      <c r="AC40" s="121">
        <v>1173</v>
      </c>
      <c r="AD40" s="121">
        <v>0</v>
      </c>
      <c r="AE40" s="121">
        <v>34</v>
      </c>
      <c r="AF40" s="121">
        <v>455</v>
      </c>
      <c r="AG40" s="121">
        <v>2</v>
      </c>
      <c r="AH40" s="121">
        <v>209</v>
      </c>
      <c r="AI40" s="122">
        <v>732</v>
      </c>
      <c r="AJ40" s="122">
        <v>0</v>
      </c>
      <c r="AK40" s="122">
        <v>309</v>
      </c>
      <c r="AL40" s="121">
        <v>17</v>
      </c>
      <c r="AM40" s="121">
        <v>389</v>
      </c>
      <c r="AN40" s="121">
        <v>1191</v>
      </c>
      <c r="AO40" s="121">
        <v>356</v>
      </c>
      <c r="AP40" s="121">
        <v>393</v>
      </c>
      <c r="AQ40" s="121">
        <v>8</v>
      </c>
      <c r="AR40" s="121">
        <v>1636</v>
      </c>
      <c r="AS40" s="122">
        <v>4</v>
      </c>
      <c r="AT40" s="123">
        <v>12363</v>
      </c>
      <c r="AU40" s="122">
        <v>0</v>
      </c>
      <c r="AV40" s="122">
        <v>31038</v>
      </c>
      <c r="AW40" s="122">
        <v>0</v>
      </c>
      <c r="AX40" s="121">
        <v>0</v>
      </c>
      <c r="AY40" s="121">
        <v>0</v>
      </c>
      <c r="AZ40" s="121">
        <v>0</v>
      </c>
      <c r="BA40" s="121">
        <v>0</v>
      </c>
      <c r="BB40" s="123">
        <v>31038</v>
      </c>
      <c r="BC40" s="123">
        <v>43401</v>
      </c>
      <c r="BD40" s="122">
        <v>134</v>
      </c>
      <c r="BE40" s="123">
        <v>4382</v>
      </c>
      <c r="BF40" s="122">
        <v>35554</v>
      </c>
      <c r="BG40" s="123">
        <v>47917</v>
      </c>
      <c r="BH40" s="123">
        <v>-109</v>
      </c>
      <c r="BI40" s="123">
        <v>-1986</v>
      </c>
      <c r="BJ40" s="122">
        <v>33459</v>
      </c>
      <c r="BK40" s="123">
        <v>45822</v>
      </c>
      <c r="BN40" s="193">
        <f t="shared" si="0"/>
        <v>2.5114628695191354E-3</v>
      </c>
      <c r="BO40" s="194">
        <f t="shared" si="1"/>
        <v>4.5759314301513788E-2</v>
      </c>
      <c r="BP40" s="195">
        <f>1-BN40-BO40</f>
        <v>0.9517292228289671</v>
      </c>
      <c r="BQ40" s="172">
        <f t="shared" si="3"/>
        <v>0.9517292228289671</v>
      </c>
      <c r="BS40" s="196">
        <f t="shared" si="4"/>
        <v>1.2964143313136814E-2</v>
      </c>
    </row>
    <row r="41" spans="1:71">
      <c r="A41" s="119" t="s">
        <v>208</v>
      </c>
      <c r="B41" s="126" t="s">
        <v>78</v>
      </c>
      <c r="C41" s="122">
        <v>527</v>
      </c>
      <c r="D41" s="122">
        <v>0</v>
      </c>
      <c r="E41" s="122">
        <v>34</v>
      </c>
      <c r="F41" s="122">
        <v>342</v>
      </c>
      <c r="G41" s="122">
        <v>212</v>
      </c>
      <c r="H41" s="122">
        <v>3</v>
      </c>
      <c r="I41" s="122">
        <v>6</v>
      </c>
      <c r="J41" s="122">
        <v>1</v>
      </c>
      <c r="K41" s="122">
        <v>0</v>
      </c>
      <c r="L41" s="122">
        <v>2</v>
      </c>
      <c r="M41" s="122">
        <v>433</v>
      </c>
      <c r="N41" s="122">
        <v>0</v>
      </c>
      <c r="O41" s="122">
        <v>1</v>
      </c>
      <c r="P41" s="122">
        <v>171</v>
      </c>
      <c r="Q41" s="122">
        <v>0</v>
      </c>
      <c r="R41" s="122">
        <v>3</v>
      </c>
      <c r="S41" s="122">
        <v>4</v>
      </c>
      <c r="T41" s="122">
        <v>0</v>
      </c>
      <c r="U41" s="122">
        <v>38</v>
      </c>
      <c r="V41" s="122">
        <v>1359</v>
      </c>
      <c r="W41" s="122">
        <v>451</v>
      </c>
      <c r="X41" s="122">
        <v>119</v>
      </c>
      <c r="Y41" s="122">
        <v>358</v>
      </c>
      <c r="Z41" s="122">
        <v>2719</v>
      </c>
      <c r="AA41" s="122">
        <v>181</v>
      </c>
      <c r="AB41" s="122">
        <v>218</v>
      </c>
      <c r="AC41" s="121">
        <v>2045</v>
      </c>
      <c r="AD41" s="121">
        <v>54</v>
      </c>
      <c r="AE41" s="121">
        <v>86</v>
      </c>
      <c r="AF41" s="121">
        <v>374</v>
      </c>
      <c r="AG41" s="122">
        <v>927</v>
      </c>
      <c r="AH41" s="122">
        <v>367</v>
      </c>
      <c r="AI41" s="122">
        <v>1085</v>
      </c>
      <c r="AJ41" s="122">
        <v>108</v>
      </c>
      <c r="AK41" s="122">
        <v>141</v>
      </c>
      <c r="AL41" s="121">
        <v>28</v>
      </c>
      <c r="AM41" s="121">
        <v>18</v>
      </c>
      <c r="AN41" s="121">
        <v>826</v>
      </c>
      <c r="AO41" s="121">
        <v>6735</v>
      </c>
      <c r="AP41" s="121">
        <v>54</v>
      </c>
      <c r="AQ41" s="121">
        <v>11</v>
      </c>
      <c r="AR41" s="121">
        <v>1359</v>
      </c>
      <c r="AS41" s="122">
        <v>2</v>
      </c>
      <c r="AT41" s="123">
        <v>21402</v>
      </c>
      <c r="AU41" s="107">
        <v>0</v>
      </c>
      <c r="AV41" s="124">
        <v>1705</v>
      </c>
      <c r="AW41" s="124">
        <v>0</v>
      </c>
      <c r="AX41" s="107">
        <v>0</v>
      </c>
      <c r="AY41" s="107">
        <v>0</v>
      </c>
      <c r="AZ41" s="107">
        <v>0</v>
      </c>
      <c r="BA41" s="107">
        <v>0</v>
      </c>
      <c r="BB41" s="123">
        <v>1705</v>
      </c>
      <c r="BC41" s="123">
        <v>23107</v>
      </c>
      <c r="BD41" s="122">
        <v>3923</v>
      </c>
      <c r="BE41" s="123">
        <v>19413</v>
      </c>
      <c r="BF41" s="122">
        <v>25041</v>
      </c>
      <c r="BG41" s="123">
        <v>46443</v>
      </c>
      <c r="BH41" s="123">
        <v>0</v>
      </c>
      <c r="BI41" s="123">
        <v>-2060</v>
      </c>
      <c r="BJ41" s="122">
        <v>22981</v>
      </c>
      <c r="BK41" s="125">
        <v>44383</v>
      </c>
      <c r="BN41" s="193">
        <f t="shared" si="0"/>
        <v>0</v>
      </c>
      <c r="BO41" s="194">
        <f t="shared" si="1"/>
        <v>8.9150473882373307E-2</v>
      </c>
      <c r="BP41" s="195">
        <f t="shared" si="2"/>
        <v>0.91084952611762671</v>
      </c>
      <c r="BQ41" s="172">
        <f t="shared" si="3"/>
        <v>0.91084952611762671</v>
      </c>
      <c r="BS41" s="196">
        <f t="shared" si="4"/>
        <v>7.1215491812933406E-4</v>
      </c>
    </row>
    <row r="42" spans="1:71">
      <c r="A42" s="119" t="s">
        <v>209</v>
      </c>
      <c r="B42" s="126" t="s">
        <v>19</v>
      </c>
      <c r="C42" s="122">
        <v>100</v>
      </c>
      <c r="D42" s="122">
        <v>1</v>
      </c>
      <c r="E42" s="122">
        <v>8</v>
      </c>
      <c r="F42" s="122">
        <v>43</v>
      </c>
      <c r="G42" s="122">
        <v>5728</v>
      </c>
      <c r="H42" s="122">
        <v>15</v>
      </c>
      <c r="I42" s="122">
        <v>35</v>
      </c>
      <c r="J42" s="122">
        <v>26</v>
      </c>
      <c r="K42" s="122">
        <v>894</v>
      </c>
      <c r="L42" s="122">
        <v>14</v>
      </c>
      <c r="M42" s="122">
        <v>47</v>
      </c>
      <c r="N42" s="122">
        <v>21</v>
      </c>
      <c r="O42" s="122">
        <v>4</v>
      </c>
      <c r="P42" s="122">
        <v>331</v>
      </c>
      <c r="Q42" s="122">
        <v>1</v>
      </c>
      <c r="R42" s="122">
        <v>60</v>
      </c>
      <c r="S42" s="122">
        <v>62</v>
      </c>
      <c r="T42" s="122">
        <v>0</v>
      </c>
      <c r="U42" s="122">
        <v>123</v>
      </c>
      <c r="V42" s="122">
        <v>2074</v>
      </c>
      <c r="W42" s="122">
        <v>200</v>
      </c>
      <c r="X42" s="122">
        <v>618</v>
      </c>
      <c r="Y42" s="122">
        <v>161</v>
      </c>
      <c r="Z42" s="122">
        <v>8453</v>
      </c>
      <c r="AA42" s="122">
        <v>6412</v>
      </c>
      <c r="AB42" s="122">
        <v>3643</v>
      </c>
      <c r="AC42" s="121">
        <v>7541</v>
      </c>
      <c r="AD42" s="121">
        <v>11</v>
      </c>
      <c r="AE42" s="121">
        <v>1864</v>
      </c>
      <c r="AF42" s="121">
        <v>8253</v>
      </c>
      <c r="AG42" s="122">
        <v>843</v>
      </c>
      <c r="AH42" s="122">
        <v>944</v>
      </c>
      <c r="AI42" s="122">
        <v>1725</v>
      </c>
      <c r="AJ42" s="122">
        <v>257</v>
      </c>
      <c r="AK42" s="122">
        <v>386</v>
      </c>
      <c r="AL42" s="121">
        <v>10</v>
      </c>
      <c r="AM42" s="121">
        <v>190</v>
      </c>
      <c r="AN42" s="121">
        <v>5857</v>
      </c>
      <c r="AO42" s="121">
        <v>378</v>
      </c>
      <c r="AP42" s="121">
        <v>2826</v>
      </c>
      <c r="AQ42" s="121">
        <v>31</v>
      </c>
      <c r="AR42" s="121">
        <v>4077</v>
      </c>
      <c r="AS42" s="122">
        <v>5</v>
      </c>
      <c r="AT42" s="123">
        <v>64272</v>
      </c>
      <c r="AU42" s="107">
        <v>0</v>
      </c>
      <c r="AV42" s="124">
        <v>33</v>
      </c>
      <c r="AW42" s="124">
        <v>0</v>
      </c>
      <c r="AX42" s="107">
        <v>0</v>
      </c>
      <c r="AY42" s="107">
        <v>0</v>
      </c>
      <c r="AZ42" s="107">
        <v>0</v>
      </c>
      <c r="BA42" s="107">
        <v>0</v>
      </c>
      <c r="BB42" s="123">
        <v>33</v>
      </c>
      <c r="BC42" s="123">
        <v>64305</v>
      </c>
      <c r="BD42" s="122">
        <v>385</v>
      </c>
      <c r="BE42" s="123">
        <v>1625</v>
      </c>
      <c r="BF42" s="122">
        <v>2043</v>
      </c>
      <c r="BG42" s="123">
        <v>66315</v>
      </c>
      <c r="BH42" s="123">
        <v>-729</v>
      </c>
      <c r="BI42" s="123">
        <v>-44833</v>
      </c>
      <c r="BJ42" s="122">
        <v>-43519</v>
      </c>
      <c r="BK42" s="125">
        <v>20753</v>
      </c>
      <c r="BN42" s="193">
        <f t="shared" si="0"/>
        <v>1.1336599020293912E-2</v>
      </c>
      <c r="BO42" s="194">
        <f t="shared" si="1"/>
        <v>0.69719306430293138</v>
      </c>
      <c r="BP42" s="195">
        <f t="shared" si="2"/>
        <v>0.29147033667677469</v>
      </c>
      <c r="BQ42" s="172">
        <f t="shared" si="3"/>
        <v>0.2914703366767748</v>
      </c>
      <c r="BS42" s="196">
        <f t="shared" si="4"/>
        <v>1.3783643576696787E-5</v>
      </c>
    </row>
    <row r="43" spans="1:71">
      <c r="A43" s="119" t="s">
        <v>210</v>
      </c>
      <c r="B43" s="126" t="s">
        <v>20</v>
      </c>
      <c r="C43" s="122">
        <v>95</v>
      </c>
      <c r="D43" s="122">
        <v>0</v>
      </c>
      <c r="E43" s="122">
        <v>24</v>
      </c>
      <c r="F43" s="122">
        <v>62</v>
      </c>
      <c r="G43" s="122">
        <v>297</v>
      </c>
      <c r="H43" s="122">
        <v>2</v>
      </c>
      <c r="I43" s="122">
        <v>4</v>
      </c>
      <c r="J43" s="122">
        <v>0</v>
      </c>
      <c r="K43" s="122">
        <v>38</v>
      </c>
      <c r="L43" s="122">
        <v>5</v>
      </c>
      <c r="M43" s="122">
        <v>62</v>
      </c>
      <c r="N43" s="122">
        <v>6</v>
      </c>
      <c r="O43" s="122">
        <v>0</v>
      </c>
      <c r="P43" s="122">
        <v>215</v>
      </c>
      <c r="Q43" s="122">
        <v>1</v>
      </c>
      <c r="R43" s="122">
        <v>23</v>
      </c>
      <c r="S43" s="122">
        <v>0</v>
      </c>
      <c r="T43" s="122">
        <v>0</v>
      </c>
      <c r="U43" s="122">
        <v>12</v>
      </c>
      <c r="V43" s="122">
        <v>88</v>
      </c>
      <c r="W43" s="122">
        <v>847</v>
      </c>
      <c r="X43" s="122">
        <v>704</v>
      </c>
      <c r="Y43" s="122">
        <v>114</v>
      </c>
      <c r="Z43" s="122">
        <v>9976</v>
      </c>
      <c r="AA43" s="122">
        <v>1919</v>
      </c>
      <c r="AB43" s="122">
        <v>593</v>
      </c>
      <c r="AC43" s="121">
        <v>699</v>
      </c>
      <c r="AD43" s="121">
        <v>0</v>
      </c>
      <c r="AE43" s="121">
        <v>232</v>
      </c>
      <c r="AF43" s="121">
        <v>413</v>
      </c>
      <c r="AG43" s="122">
        <v>1116</v>
      </c>
      <c r="AH43" s="122">
        <v>167</v>
      </c>
      <c r="AI43" s="122">
        <v>1877</v>
      </c>
      <c r="AJ43" s="122">
        <v>588</v>
      </c>
      <c r="AK43" s="122">
        <v>58</v>
      </c>
      <c r="AL43" s="121">
        <v>30</v>
      </c>
      <c r="AM43" s="121">
        <v>699</v>
      </c>
      <c r="AN43" s="121">
        <v>1954</v>
      </c>
      <c r="AO43" s="121">
        <v>57</v>
      </c>
      <c r="AP43" s="121">
        <v>454</v>
      </c>
      <c r="AQ43" s="121">
        <v>0</v>
      </c>
      <c r="AR43" s="121">
        <v>956</v>
      </c>
      <c r="AS43" s="122">
        <v>4</v>
      </c>
      <c r="AT43" s="123">
        <v>24391</v>
      </c>
      <c r="AU43" s="107">
        <v>0</v>
      </c>
      <c r="AV43" s="124">
        <v>750</v>
      </c>
      <c r="AW43" s="124">
        <v>0</v>
      </c>
      <c r="AX43" s="107">
        <v>0</v>
      </c>
      <c r="AY43" s="107">
        <v>0</v>
      </c>
      <c r="AZ43" s="107">
        <v>0</v>
      </c>
      <c r="BA43" s="107">
        <v>0</v>
      </c>
      <c r="BB43" s="123">
        <v>750</v>
      </c>
      <c r="BC43" s="123">
        <v>25141</v>
      </c>
      <c r="BD43" s="122">
        <v>255</v>
      </c>
      <c r="BE43" s="123">
        <v>389</v>
      </c>
      <c r="BF43" s="122">
        <v>1394</v>
      </c>
      <c r="BG43" s="123">
        <v>25785</v>
      </c>
      <c r="BH43" s="123">
        <v>-236</v>
      </c>
      <c r="BI43" s="123">
        <v>-6928</v>
      </c>
      <c r="BJ43" s="122">
        <v>-5770</v>
      </c>
      <c r="BK43" s="125">
        <v>18621</v>
      </c>
      <c r="BN43" s="193">
        <f t="shared" si="0"/>
        <v>9.3870569985283012E-3</v>
      </c>
      <c r="BO43" s="194">
        <f t="shared" si="1"/>
        <v>0.27556580883815279</v>
      </c>
      <c r="BP43" s="195">
        <f t="shared" si="2"/>
        <v>0.71504713416331889</v>
      </c>
      <c r="BQ43" s="172">
        <f t="shared" si="3"/>
        <v>0.71504713416331889</v>
      </c>
      <c r="BS43" s="196">
        <f t="shared" si="4"/>
        <v>3.132646267431088E-4</v>
      </c>
    </row>
    <row r="44" spans="1:71">
      <c r="A44" s="119" t="s">
        <v>211</v>
      </c>
      <c r="B44" s="126" t="s">
        <v>79</v>
      </c>
      <c r="C44" s="122">
        <v>1802</v>
      </c>
      <c r="D44" s="122">
        <v>5</v>
      </c>
      <c r="E44" s="122">
        <v>105</v>
      </c>
      <c r="F44" s="122">
        <v>613</v>
      </c>
      <c r="G44" s="122">
        <v>4917</v>
      </c>
      <c r="H44" s="122">
        <v>80</v>
      </c>
      <c r="I44" s="122">
        <v>111</v>
      </c>
      <c r="J44" s="122">
        <v>135</v>
      </c>
      <c r="K44" s="122">
        <v>421</v>
      </c>
      <c r="L44" s="122">
        <v>507</v>
      </c>
      <c r="M44" s="122">
        <v>2839</v>
      </c>
      <c r="N44" s="122">
        <v>231</v>
      </c>
      <c r="O44" s="122">
        <v>63</v>
      </c>
      <c r="P44" s="122">
        <v>2476</v>
      </c>
      <c r="Q44" s="122">
        <v>33</v>
      </c>
      <c r="R44" s="122">
        <v>118</v>
      </c>
      <c r="S44" s="122">
        <v>1326</v>
      </c>
      <c r="T44" s="122">
        <v>68</v>
      </c>
      <c r="U44" s="122">
        <v>882</v>
      </c>
      <c r="V44" s="122">
        <v>55243</v>
      </c>
      <c r="W44" s="122">
        <v>46929</v>
      </c>
      <c r="X44" s="122">
        <v>9376</v>
      </c>
      <c r="Y44" s="122">
        <v>4849</v>
      </c>
      <c r="Z44" s="122">
        <v>49934</v>
      </c>
      <c r="AA44" s="122">
        <v>12629</v>
      </c>
      <c r="AB44" s="122">
        <v>14179</v>
      </c>
      <c r="AC44" s="121">
        <v>53301</v>
      </c>
      <c r="AD44" s="121">
        <v>69</v>
      </c>
      <c r="AE44" s="121">
        <v>10776</v>
      </c>
      <c r="AF44" s="121">
        <v>16838</v>
      </c>
      <c r="AG44" s="122">
        <v>47468</v>
      </c>
      <c r="AH44" s="122">
        <v>12767</v>
      </c>
      <c r="AI44" s="122">
        <v>50950</v>
      </c>
      <c r="AJ44" s="122">
        <v>4457</v>
      </c>
      <c r="AK44" s="122">
        <v>6005</v>
      </c>
      <c r="AL44" s="121">
        <v>417</v>
      </c>
      <c r="AM44" s="121">
        <v>1436</v>
      </c>
      <c r="AN44" s="121">
        <v>43690</v>
      </c>
      <c r="AO44" s="121">
        <v>4583</v>
      </c>
      <c r="AP44" s="121">
        <v>3693</v>
      </c>
      <c r="AQ44" s="121">
        <v>177</v>
      </c>
      <c r="AR44" s="121">
        <v>8583</v>
      </c>
      <c r="AS44" s="122">
        <v>26</v>
      </c>
      <c r="AT44" s="123">
        <v>475107</v>
      </c>
      <c r="AU44" s="107">
        <v>183</v>
      </c>
      <c r="AV44" s="124">
        <v>24294</v>
      </c>
      <c r="AW44" s="124">
        <v>0</v>
      </c>
      <c r="AX44" s="107">
        <v>2689</v>
      </c>
      <c r="AY44" s="107">
        <v>7385</v>
      </c>
      <c r="AZ44" s="107">
        <v>0</v>
      </c>
      <c r="BA44" s="107">
        <v>0</v>
      </c>
      <c r="BB44" s="123">
        <v>34551</v>
      </c>
      <c r="BC44" s="123">
        <v>509658</v>
      </c>
      <c r="BD44" s="122">
        <v>6324</v>
      </c>
      <c r="BE44" s="123">
        <v>4573</v>
      </c>
      <c r="BF44" s="122">
        <v>45448</v>
      </c>
      <c r="BG44" s="123">
        <v>520555</v>
      </c>
      <c r="BH44" s="123">
        <v>-2169</v>
      </c>
      <c r="BI44" s="123">
        <v>-109489</v>
      </c>
      <c r="BJ44" s="122">
        <v>-66210</v>
      </c>
      <c r="BK44" s="125">
        <v>408897</v>
      </c>
      <c r="BN44" s="193">
        <f t="shared" si="0"/>
        <v>4.2557950625713714E-3</v>
      </c>
      <c r="BO44" s="194">
        <f t="shared" si="1"/>
        <v>0.21482837510644393</v>
      </c>
      <c r="BP44" s="195">
        <f t="shared" si="2"/>
        <v>0.78091582983098473</v>
      </c>
      <c r="BQ44" s="172">
        <f t="shared" si="3"/>
        <v>0.78091582983098473</v>
      </c>
      <c r="BS44" s="196">
        <f t="shared" si="4"/>
        <v>1.014726778946278E-2</v>
      </c>
    </row>
    <row r="45" spans="1:71">
      <c r="A45" s="119" t="s">
        <v>212</v>
      </c>
      <c r="B45" s="126" t="s">
        <v>11</v>
      </c>
      <c r="C45" s="122">
        <v>0</v>
      </c>
      <c r="D45" s="122">
        <v>0</v>
      </c>
      <c r="E45" s="122">
        <v>0</v>
      </c>
      <c r="F45" s="122">
        <v>0</v>
      </c>
      <c r="G45" s="122">
        <v>0</v>
      </c>
      <c r="H45" s="122">
        <v>0</v>
      </c>
      <c r="I45" s="122">
        <v>0</v>
      </c>
      <c r="J45" s="122">
        <v>0</v>
      </c>
      <c r="K45" s="122">
        <v>0</v>
      </c>
      <c r="L45" s="122">
        <v>0</v>
      </c>
      <c r="M45" s="122">
        <v>0</v>
      </c>
      <c r="N45" s="122">
        <v>0</v>
      </c>
      <c r="O45" s="122">
        <v>0</v>
      </c>
      <c r="P45" s="122">
        <v>0</v>
      </c>
      <c r="Q45" s="122">
        <v>0</v>
      </c>
      <c r="R45" s="122">
        <v>0</v>
      </c>
      <c r="S45" s="122">
        <v>0</v>
      </c>
      <c r="T45" s="122">
        <v>0</v>
      </c>
      <c r="U45" s="122">
        <v>0</v>
      </c>
      <c r="V45" s="122">
        <v>0</v>
      </c>
      <c r="W45" s="122">
        <v>0</v>
      </c>
      <c r="X45" s="122">
        <v>0</v>
      </c>
      <c r="Y45" s="122">
        <v>0</v>
      </c>
      <c r="Z45" s="122">
        <v>0</v>
      </c>
      <c r="AA45" s="122">
        <v>0</v>
      </c>
      <c r="AB45" s="122">
        <v>0</v>
      </c>
      <c r="AC45" s="121">
        <v>0</v>
      </c>
      <c r="AD45" s="121">
        <v>0</v>
      </c>
      <c r="AE45" s="121">
        <v>0</v>
      </c>
      <c r="AF45" s="121">
        <v>0</v>
      </c>
      <c r="AG45" s="122">
        <v>0</v>
      </c>
      <c r="AH45" s="122">
        <v>0</v>
      </c>
      <c r="AI45" s="122">
        <v>0</v>
      </c>
      <c r="AJ45" s="122">
        <v>0</v>
      </c>
      <c r="AK45" s="122">
        <v>0</v>
      </c>
      <c r="AL45" s="121">
        <v>0</v>
      </c>
      <c r="AM45" s="121">
        <v>0</v>
      </c>
      <c r="AN45" s="121">
        <v>0</v>
      </c>
      <c r="AO45" s="121">
        <v>0</v>
      </c>
      <c r="AP45" s="121">
        <v>0</v>
      </c>
      <c r="AQ45" s="121">
        <v>0</v>
      </c>
      <c r="AR45" s="121">
        <v>0</v>
      </c>
      <c r="AS45" s="122">
        <v>0</v>
      </c>
      <c r="AT45" s="123">
        <v>0</v>
      </c>
      <c r="AU45" s="107">
        <v>12881</v>
      </c>
      <c r="AV45" s="124">
        <v>24295</v>
      </c>
      <c r="AW45" s="124">
        <v>0</v>
      </c>
      <c r="AX45" s="107">
        <v>0</v>
      </c>
      <c r="AY45" s="107">
        <v>0</v>
      </c>
      <c r="AZ45" s="107">
        <v>0</v>
      </c>
      <c r="BA45" s="107">
        <v>0</v>
      </c>
      <c r="BB45" s="123">
        <v>37176</v>
      </c>
      <c r="BC45" s="123">
        <v>37176</v>
      </c>
      <c r="BD45" s="122">
        <v>18665</v>
      </c>
      <c r="BE45" s="123">
        <v>102401</v>
      </c>
      <c r="BF45" s="122">
        <v>158242</v>
      </c>
      <c r="BG45" s="123">
        <v>158242</v>
      </c>
      <c r="BH45" s="123">
        <v>-3460</v>
      </c>
      <c r="BI45" s="123">
        <v>-28408</v>
      </c>
      <c r="BJ45" s="122">
        <v>126374</v>
      </c>
      <c r="BK45" s="125">
        <v>126374</v>
      </c>
      <c r="BN45" s="193">
        <f t="shared" si="0"/>
        <v>9.3070798364536259E-2</v>
      </c>
      <c r="BO45" s="194">
        <f t="shared" si="1"/>
        <v>0.76414891327738321</v>
      </c>
      <c r="BP45" s="195">
        <f t="shared" si="2"/>
        <v>0.14278028835808054</v>
      </c>
      <c r="BQ45" s="172">
        <f t="shared" si="3"/>
        <v>0.14278028835808043</v>
      </c>
      <c r="BS45" s="196">
        <f t="shared" si="4"/>
        <v>1.0147685475631772E-2</v>
      </c>
    </row>
    <row r="46" spans="1:71">
      <c r="A46" s="119" t="s">
        <v>213</v>
      </c>
      <c r="B46" s="126" t="s">
        <v>14</v>
      </c>
      <c r="C46" s="122">
        <v>0</v>
      </c>
      <c r="D46" s="122">
        <v>0</v>
      </c>
      <c r="E46" s="122">
        <v>0</v>
      </c>
      <c r="F46" s="122">
        <v>0</v>
      </c>
      <c r="G46" s="122">
        <v>0</v>
      </c>
      <c r="H46" s="122">
        <v>0</v>
      </c>
      <c r="I46" s="122">
        <v>0</v>
      </c>
      <c r="J46" s="122">
        <v>0</v>
      </c>
      <c r="K46" s="122">
        <v>0</v>
      </c>
      <c r="L46" s="122">
        <v>0</v>
      </c>
      <c r="M46" s="122">
        <v>0</v>
      </c>
      <c r="N46" s="122">
        <v>0</v>
      </c>
      <c r="O46" s="122">
        <v>0</v>
      </c>
      <c r="P46" s="122">
        <v>0</v>
      </c>
      <c r="Q46" s="122">
        <v>0</v>
      </c>
      <c r="R46" s="122">
        <v>0</v>
      </c>
      <c r="S46" s="122">
        <v>0</v>
      </c>
      <c r="T46" s="122">
        <v>0</v>
      </c>
      <c r="U46" s="122">
        <v>0</v>
      </c>
      <c r="V46" s="122">
        <v>0</v>
      </c>
      <c r="W46" s="122">
        <v>0</v>
      </c>
      <c r="X46" s="122">
        <v>0</v>
      </c>
      <c r="Y46" s="122">
        <v>0</v>
      </c>
      <c r="Z46" s="122">
        <v>0</v>
      </c>
      <c r="AA46" s="122">
        <v>0</v>
      </c>
      <c r="AB46" s="122">
        <v>0</v>
      </c>
      <c r="AC46" s="121">
        <v>0</v>
      </c>
      <c r="AD46" s="121">
        <v>0</v>
      </c>
      <c r="AE46" s="121">
        <v>0</v>
      </c>
      <c r="AF46" s="121">
        <v>0</v>
      </c>
      <c r="AG46" s="122">
        <v>0</v>
      </c>
      <c r="AH46" s="122">
        <v>0</v>
      </c>
      <c r="AI46" s="122">
        <v>0</v>
      </c>
      <c r="AJ46" s="122">
        <v>0</v>
      </c>
      <c r="AK46" s="122">
        <v>0</v>
      </c>
      <c r="AL46" s="121">
        <v>0</v>
      </c>
      <c r="AM46" s="121">
        <v>0</v>
      </c>
      <c r="AN46" s="121">
        <v>0</v>
      </c>
      <c r="AO46" s="121">
        <v>1597</v>
      </c>
      <c r="AP46" s="121">
        <v>1391</v>
      </c>
      <c r="AQ46" s="121">
        <v>0</v>
      </c>
      <c r="AR46" s="121">
        <v>159</v>
      </c>
      <c r="AS46" s="122">
        <v>0</v>
      </c>
      <c r="AT46" s="123">
        <v>3147</v>
      </c>
      <c r="AU46" s="107">
        <v>51078</v>
      </c>
      <c r="AV46" s="124">
        <v>116532</v>
      </c>
      <c r="AW46" s="124">
        <v>0</v>
      </c>
      <c r="AX46" s="107">
        <v>0</v>
      </c>
      <c r="AY46" s="107">
        <v>0</v>
      </c>
      <c r="AZ46" s="107">
        <v>0</v>
      </c>
      <c r="BA46" s="107">
        <v>0</v>
      </c>
      <c r="BB46" s="123">
        <v>167610</v>
      </c>
      <c r="BC46" s="123">
        <v>170757</v>
      </c>
      <c r="BD46" s="122">
        <v>19294</v>
      </c>
      <c r="BE46" s="123">
        <v>73619</v>
      </c>
      <c r="BF46" s="122">
        <v>260523</v>
      </c>
      <c r="BG46" s="123">
        <v>263670</v>
      </c>
      <c r="BH46" s="123">
        <v>-2209</v>
      </c>
      <c r="BI46" s="123">
        <v>-15216</v>
      </c>
      <c r="BJ46" s="122">
        <v>243098</v>
      </c>
      <c r="BK46" s="125">
        <v>246245</v>
      </c>
      <c r="BN46" s="193">
        <f t="shared" si="0"/>
        <v>1.2936512119561717E-2</v>
      </c>
      <c r="BO46" s="194">
        <f t="shared" si="1"/>
        <v>8.9109084839860159E-2</v>
      </c>
      <c r="BP46" s="195">
        <f t="shared" si="2"/>
        <v>0.89795440304057816</v>
      </c>
      <c r="BQ46" s="172">
        <f t="shared" si="3"/>
        <v>0.89795440304057816</v>
      </c>
      <c r="BS46" s="196">
        <f t="shared" si="4"/>
        <v>4.8673804644837275E-2</v>
      </c>
    </row>
    <row r="47" spans="1:71">
      <c r="A47" s="119" t="s">
        <v>214</v>
      </c>
      <c r="B47" s="126" t="s">
        <v>15</v>
      </c>
      <c r="C47" s="122">
        <v>0</v>
      </c>
      <c r="D47" s="122">
        <v>0</v>
      </c>
      <c r="E47" s="122">
        <v>0</v>
      </c>
      <c r="F47" s="122">
        <v>0</v>
      </c>
      <c r="G47" s="122">
        <v>0</v>
      </c>
      <c r="H47" s="122">
        <v>0</v>
      </c>
      <c r="I47" s="122">
        <v>0</v>
      </c>
      <c r="J47" s="122">
        <v>0</v>
      </c>
      <c r="K47" s="122">
        <v>0</v>
      </c>
      <c r="L47" s="122">
        <v>0</v>
      </c>
      <c r="M47" s="122">
        <v>0</v>
      </c>
      <c r="N47" s="122">
        <v>0</v>
      </c>
      <c r="O47" s="122">
        <v>0</v>
      </c>
      <c r="P47" s="122">
        <v>0</v>
      </c>
      <c r="Q47" s="122">
        <v>0</v>
      </c>
      <c r="R47" s="122">
        <v>0</v>
      </c>
      <c r="S47" s="122">
        <v>0</v>
      </c>
      <c r="T47" s="122">
        <v>0</v>
      </c>
      <c r="U47" s="122">
        <v>0</v>
      </c>
      <c r="V47" s="122">
        <v>0</v>
      </c>
      <c r="W47" s="122">
        <v>0</v>
      </c>
      <c r="X47" s="122">
        <v>0</v>
      </c>
      <c r="Y47" s="122">
        <v>0</v>
      </c>
      <c r="Z47" s="122">
        <v>0</v>
      </c>
      <c r="AA47" s="122">
        <v>0</v>
      </c>
      <c r="AB47" s="122">
        <v>0</v>
      </c>
      <c r="AC47" s="121">
        <v>0</v>
      </c>
      <c r="AD47" s="121">
        <v>0</v>
      </c>
      <c r="AE47" s="121">
        <v>0</v>
      </c>
      <c r="AF47" s="121">
        <v>0</v>
      </c>
      <c r="AG47" s="122">
        <v>0</v>
      </c>
      <c r="AH47" s="122">
        <v>0</v>
      </c>
      <c r="AI47" s="122">
        <v>0</v>
      </c>
      <c r="AJ47" s="122">
        <v>0</v>
      </c>
      <c r="AK47" s="122">
        <v>0</v>
      </c>
      <c r="AL47" s="121">
        <v>0</v>
      </c>
      <c r="AM47" s="121">
        <v>0</v>
      </c>
      <c r="AN47" s="121">
        <v>0</v>
      </c>
      <c r="AO47" s="121">
        <v>0</v>
      </c>
      <c r="AP47" s="121">
        <v>0</v>
      </c>
      <c r="AQ47" s="121">
        <v>0</v>
      </c>
      <c r="AR47" s="121">
        <v>0</v>
      </c>
      <c r="AS47" s="122">
        <v>0</v>
      </c>
      <c r="AT47" s="123">
        <v>0</v>
      </c>
      <c r="AU47" s="107">
        <v>746</v>
      </c>
      <c r="AV47" s="124">
        <v>1881</v>
      </c>
      <c r="AW47" s="124">
        <v>0</v>
      </c>
      <c r="AX47" s="107">
        <v>0</v>
      </c>
      <c r="AY47" s="107">
        <v>0</v>
      </c>
      <c r="AZ47" s="107">
        <v>0</v>
      </c>
      <c r="BA47" s="107">
        <v>0</v>
      </c>
      <c r="BB47" s="123">
        <v>2627</v>
      </c>
      <c r="BC47" s="123">
        <v>2627</v>
      </c>
      <c r="BD47" s="122">
        <v>67</v>
      </c>
      <c r="BE47" s="123">
        <v>208</v>
      </c>
      <c r="BF47" s="122">
        <v>2902</v>
      </c>
      <c r="BG47" s="123">
        <v>2902</v>
      </c>
      <c r="BH47" s="123">
        <v>-236</v>
      </c>
      <c r="BI47" s="123">
        <v>-62</v>
      </c>
      <c r="BJ47" s="122">
        <v>2604</v>
      </c>
      <c r="BK47" s="125">
        <v>2604</v>
      </c>
      <c r="BN47" s="193">
        <f t="shared" si="0"/>
        <v>8.983631518842787E-2</v>
      </c>
      <c r="BO47" s="194">
        <f t="shared" si="1"/>
        <v>2.3601065854586982E-2</v>
      </c>
      <c r="BP47" s="195">
        <f t="shared" si="2"/>
        <v>0.88656261895698518</v>
      </c>
      <c r="BQ47" s="172">
        <f t="shared" si="3"/>
        <v>0.88656261895698518</v>
      </c>
      <c r="BS47" s="196">
        <f t="shared" si="4"/>
        <v>7.8566768387171684E-4</v>
      </c>
    </row>
    <row r="48" spans="1:71">
      <c r="A48" s="119" t="s">
        <v>215</v>
      </c>
      <c r="B48" s="126" t="s">
        <v>80</v>
      </c>
      <c r="C48" s="122">
        <v>9</v>
      </c>
      <c r="D48" s="122">
        <v>0</v>
      </c>
      <c r="E48" s="122">
        <v>2</v>
      </c>
      <c r="F48" s="122">
        <v>0</v>
      </c>
      <c r="G48" s="122">
        <v>25</v>
      </c>
      <c r="H48" s="122">
        <v>0</v>
      </c>
      <c r="I48" s="122">
        <v>1</v>
      </c>
      <c r="J48" s="122">
        <v>0</v>
      </c>
      <c r="K48" s="122">
        <v>0</v>
      </c>
      <c r="L48" s="122">
        <v>0</v>
      </c>
      <c r="M48" s="122">
        <v>6</v>
      </c>
      <c r="N48" s="122">
        <v>0</v>
      </c>
      <c r="O48" s="122">
        <v>0</v>
      </c>
      <c r="P48" s="122">
        <v>32</v>
      </c>
      <c r="Q48" s="122">
        <v>0</v>
      </c>
      <c r="R48" s="122">
        <v>0</v>
      </c>
      <c r="S48" s="122">
        <v>0</v>
      </c>
      <c r="T48" s="122">
        <v>0</v>
      </c>
      <c r="U48" s="122">
        <v>4</v>
      </c>
      <c r="V48" s="122">
        <v>86</v>
      </c>
      <c r="W48" s="122">
        <v>69</v>
      </c>
      <c r="X48" s="122">
        <v>13</v>
      </c>
      <c r="Y48" s="122">
        <v>12</v>
      </c>
      <c r="Z48" s="122">
        <v>439</v>
      </c>
      <c r="AA48" s="122">
        <v>36</v>
      </c>
      <c r="AB48" s="122">
        <v>77</v>
      </c>
      <c r="AC48" s="121">
        <v>240</v>
      </c>
      <c r="AD48" s="121">
        <v>4</v>
      </c>
      <c r="AE48" s="121">
        <v>125</v>
      </c>
      <c r="AF48" s="121">
        <v>2351</v>
      </c>
      <c r="AG48" s="122">
        <v>255</v>
      </c>
      <c r="AH48" s="122">
        <v>1114</v>
      </c>
      <c r="AI48" s="122">
        <v>11957</v>
      </c>
      <c r="AJ48" s="122">
        <v>192</v>
      </c>
      <c r="AK48" s="122">
        <v>165</v>
      </c>
      <c r="AL48" s="121">
        <v>91</v>
      </c>
      <c r="AM48" s="121">
        <v>5</v>
      </c>
      <c r="AN48" s="121">
        <v>557</v>
      </c>
      <c r="AO48" s="121">
        <v>2496</v>
      </c>
      <c r="AP48" s="121">
        <v>1487</v>
      </c>
      <c r="AQ48" s="121">
        <v>10</v>
      </c>
      <c r="AR48" s="121">
        <v>3684</v>
      </c>
      <c r="AS48" s="122">
        <v>1</v>
      </c>
      <c r="AT48" s="123">
        <v>25545</v>
      </c>
      <c r="AU48" s="107">
        <v>20831</v>
      </c>
      <c r="AV48" s="124">
        <v>133861</v>
      </c>
      <c r="AW48" s="124">
        <v>0</v>
      </c>
      <c r="AX48" s="107">
        <v>0</v>
      </c>
      <c r="AY48" s="107">
        <v>0</v>
      </c>
      <c r="AZ48" s="107">
        <v>0</v>
      </c>
      <c r="BA48" s="107">
        <v>0</v>
      </c>
      <c r="BB48" s="123">
        <v>154692</v>
      </c>
      <c r="BC48" s="123">
        <v>180237</v>
      </c>
      <c r="BD48" s="122">
        <v>7196</v>
      </c>
      <c r="BE48" s="123">
        <v>49048</v>
      </c>
      <c r="BF48" s="122">
        <v>210936</v>
      </c>
      <c r="BG48" s="123">
        <v>236481</v>
      </c>
      <c r="BH48" s="123">
        <v>-1422</v>
      </c>
      <c r="BI48" s="123">
        <v>-13679</v>
      </c>
      <c r="BJ48" s="122">
        <v>195835</v>
      </c>
      <c r="BK48" s="125">
        <v>221380</v>
      </c>
      <c r="BN48" s="193">
        <f t="shared" si="0"/>
        <v>7.889612010852377E-3</v>
      </c>
      <c r="BO48" s="194">
        <f t="shared" si="1"/>
        <v>7.589451666416995E-2</v>
      </c>
      <c r="BP48" s="195">
        <f t="shared" si="2"/>
        <v>0.91621587132497773</v>
      </c>
      <c r="BQ48" s="172">
        <f t="shared" si="3"/>
        <v>0.91621587132497773</v>
      </c>
      <c r="BS48" s="196">
        <f t="shared" si="4"/>
        <v>5.5911888267279053E-2</v>
      </c>
    </row>
    <row r="49" spans="1:71">
      <c r="A49" s="119" t="s">
        <v>216</v>
      </c>
      <c r="B49" s="120" t="s">
        <v>5</v>
      </c>
      <c r="C49" s="122">
        <v>307</v>
      </c>
      <c r="D49" s="122">
        <v>0</v>
      </c>
      <c r="E49" s="122">
        <v>109</v>
      </c>
      <c r="F49" s="122">
        <v>166</v>
      </c>
      <c r="G49" s="122">
        <v>136</v>
      </c>
      <c r="H49" s="122">
        <v>4</v>
      </c>
      <c r="I49" s="122">
        <v>6</v>
      </c>
      <c r="J49" s="122">
        <v>1</v>
      </c>
      <c r="K49" s="122">
        <v>5</v>
      </c>
      <c r="L49" s="122">
        <v>4</v>
      </c>
      <c r="M49" s="122">
        <v>48</v>
      </c>
      <c r="N49" s="122">
        <v>2</v>
      </c>
      <c r="O49" s="122">
        <v>0</v>
      </c>
      <c r="P49" s="122">
        <v>46</v>
      </c>
      <c r="Q49" s="122">
        <v>2</v>
      </c>
      <c r="R49" s="122">
        <v>14</v>
      </c>
      <c r="S49" s="122">
        <v>37</v>
      </c>
      <c r="T49" s="122">
        <v>0</v>
      </c>
      <c r="U49" s="122">
        <v>16</v>
      </c>
      <c r="V49" s="122">
        <v>159</v>
      </c>
      <c r="W49" s="122">
        <v>435</v>
      </c>
      <c r="X49" s="122">
        <v>3</v>
      </c>
      <c r="Y49" s="122">
        <v>109</v>
      </c>
      <c r="Z49" s="122">
        <v>1587</v>
      </c>
      <c r="AA49" s="122">
        <v>613</v>
      </c>
      <c r="AB49" s="122">
        <v>141</v>
      </c>
      <c r="AC49" s="121">
        <v>1062</v>
      </c>
      <c r="AD49" s="121">
        <v>24</v>
      </c>
      <c r="AE49" s="121">
        <v>73</v>
      </c>
      <c r="AF49" s="121">
        <v>491</v>
      </c>
      <c r="AG49" s="122">
        <v>1343</v>
      </c>
      <c r="AH49" s="122">
        <v>496</v>
      </c>
      <c r="AI49" s="122">
        <v>2127</v>
      </c>
      <c r="AJ49" s="122">
        <v>381</v>
      </c>
      <c r="AK49" s="122">
        <v>126</v>
      </c>
      <c r="AL49" s="121">
        <v>11</v>
      </c>
      <c r="AM49" s="121">
        <v>50</v>
      </c>
      <c r="AN49" s="121">
        <v>647</v>
      </c>
      <c r="AO49" s="121">
        <v>324</v>
      </c>
      <c r="AP49" s="121">
        <v>192</v>
      </c>
      <c r="AQ49" s="121">
        <v>5</v>
      </c>
      <c r="AR49" s="121">
        <v>689</v>
      </c>
      <c r="AS49" s="122">
        <v>16</v>
      </c>
      <c r="AT49" s="123">
        <v>12007</v>
      </c>
      <c r="AU49" s="122">
        <v>0</v>
      </c>
      <c r="AV49" s="122">
        <v>80</v>
      </c>
      <c r="AW49" s="122">
        <v>0</v>
      </c>
      <c r="AX49" s="121">
        <v>0</v>
      </c>
      <c r="AY49" s="121">
        <v>0</v>
      </c>
      <c r="AZ49" s="121">
        <v>0</v>
      </c>
      <c r="BA49" s="121">
        <v>-23</v>
      </c>
      <c r="BB49" s="123">
        <v>57</v>
      </c>
      <c r="BC49" s="123">
        <v>12064</v>
      </c>
      <c r="BD49" s="122">
        <v>76</v>
      </c>
      <c r="BE49" s="123">
        <v>0</v>
      </c>
      <c r="BF49" s="122">
        <v>133</v>
      </c>
      <c r="BG49" s="123">
        <v>12140</v>
      </c>
      <c r="BH49" s="122">
        <v>-58</v>
      </c>
      <c r="BI49" s="123">
        <v>0</v>
      </c>
      <c r="BJ49" s="122">
        <v>75</v>
      </c>
      <c r="BK49" s="123">
        <v>12082</v>
      </c>
      <c r="BN49" s="193">
        <f t="shared" si="0"/>
        <v>4.807692307692308E-3</v>
      </c>
      <c r="BO49" s="194">
        <f t="shared" si="1"/>
        <v>0</v>
      </c>
      <c r="BP49" s="195">
        <f>1-BN49-BO49</f>
        <v>0.99519230769230771</v>
      </c>
      <c r="BQ49" s="172">
        <f t="shared" si="3"/>
        <v>0.99519230769230771</v>
      </c>
      <c r="BS49" s="196">
        <f t="shared" si="4"/>
        <v>3.3414893519264941E-5</v>
      </c>
    </row>
    <row r="50" spans="1:71">
      <c r="A50" s="127">
        <v>44</v>
      </c>
      <c r="B50" s="128" t="s">
        <v>158</v>
      </c>
      <c r="C50" s="129">
        <v>75225</v>
      </c>
      <c r="D50" s="129">
        <v>351</v>
      </c>
      <c r="E50" s="129">
        <v>6961</v>
      </c>
      <c r="F50" s="129">
        <v>4759</v>
      </c>
      <c r="G50" s="129">
        <v>133855</v>
      </c>
      <c r="H50" s="129">
        <v>1236</v>
      </c>
      <c r="I50" s="129">
        <v>2094</v>
      </c>
      <c r="J50" s="129">
        <v>4014</v>
      </c>
      <c r="K50" s="129">
        <v>4817</v>
      </c>
      <c r="L50" s="129">
        <v>49151</v>
      </c>
      <c r="M50" s="129">
        <v>26199</v>
      </c>
      <c r="N50" s="129">
        <v>22277</v>
      </c>
      <c r="O50" s="129">
        <v>2290</v>
      </c>
      <c r="P50" s="129">
        <v>39705</v>
      </c>
      <c r="Q50" s="129">
        <v>807</v>
      </c>
      <c r="R50" s="129">
        <v>2644</v>
      </c>
      <c r="S50" s="129">
        <v>38059</v>
      </c>
      <c r="T50" s="129">
        <v>1548</v>
      </c>
      <c r="U50" s="129">
        <v>14965</v>
      </c>
      <c r="V50" s="129">
        <v>339045</v>
      </c>
      <c r="W50" s="129">
        <v>149953</v>
      </c>
      <c r="X50" s="129">
        <v>92173</v>
      </c>
      <c r="Y50" s="129">
        <v>28807</v>
      </c>
      <c r="Z50" s="129">
        <v>206314</v>
      </c>
      <c r="AA50" s="129">
        <v>53692</v>
      </c>
      <c r="AB50" s="129">
        <v>103194</v>
      </c>
      <c r="AC50" s="129">
        <v>310562</v>
      </c>
      <c r="AD50" s="129">
        <v>3413</v>
      </c>
      <c r="AE50" s="129">
        <v>29527</v>
      </c>
      <c r="AF50" s="129">
        <v>107752</v>
      </c>
      <c r="AG50" s="129">
        <v>146590</v>
      </c>
      <c r="AH50" s="129">
        <v>54502</v>
      </c>
      <c r="AI50" s="129">
        <v>321511</v>
      </c>
      <c r="AJ50" s="129">
        <v>24324</v>
      </c>
      <c r="AK50" s="129">
        <v>17267</v>
      </c>
      <c r="AL50" s="129">
        <v>19579</v>
      </c>
      <c r="AM50" s="129">
        <v>5490</v>
      </c>
      <c r="AN50" s="129">
        <v>139871</v>
      </c>
      <c r="AO50" s="129">
        <v>66614</v>
      </c>
      <c r="AP50" s="129">
        <v>147674</v>
      </c>
      <c r="AQ50" s="129">
        <v>1974</v>
      </c>
      <c r="AR50" s="129">
        <v>86492</v>
      </c>
      <c r="AS50" s="129">
        <v>11919</v>
      </c>
      <c r="AT50" s="130">
        <v>2899196</v>
      </c>
      <c r="AU50" s="129">
        <v>122716</v>
      </c>
      <c r="AV50" s="129">
        <v>2394142</v>
      </c>
      <c r="AW50" s="129">
        <v>1272904</v>
      </c>
      <c r="AX50" s="129">
        <v>389873</v>
      </c>
      <c r="AY50" s="129">
        <v>868148</v>
      </c>
      <c r="AZ50" s="129">
        <v>-12480</v>
      </c>
      <c r="BA50" s="129">
        <v>-1818</v>
      </c>
      <c r="BB50" s="130">
        <v>5033485</v>
      </c>
      <c r="BC50" s="130">
        <v>7932681</v>
      </c>
      <c r="BD50" s="129">
        <v>313694</v>
      </c>
      <c r="BE50" s="130">
        <v>822249</v>
      </c>
      <c r="BF50" s="129">
        <v>6169428</v>
      </c>
      <c r="BG50" s="130">
        <v>9068624</v>
      </c>
      <c r="BH50" s="129">
        <v>-278235</v>
      </c>
      <c r="BI50" s="130">
        <v>-1988374</v>
      </c>
      <c r="BJ50" s="129">
        <v>3902819</v>
      </c>
      <c r="BK50" s="130">
        <v>6802015</v>
      </c>
      <c r="BN50" s="193">
        <f t="shared" si="0"/>
        <v>3.5074522724410577E-2</v>
      </c>
      <c r="BO50" s="194">
        <f t="shared" si="1"/>
        <v>0.25065598881387013</v>
      </c>
      <c r="BP50" s="197">
        <f t="shared" si="2"/>
        <v>0.71426948846171934</v>
      </c>
      <c r="BQ50" s="198"/>
      <c r="BS50" s="196">
        <f t="shared" si="4"/>
        <v>1</v>
      </c>
    </row>
    <row r="51" spans="1:71">
      <c r="A51" s="131">
        <v>45</v>
      </c>
      <c r="B51" s="120" t="s">
        <v>217</v>
      </c>
      <c r="C51" s="122">
        <v>1461</v>
      </c>
      <c r="D51" s="122">
        <v>87</v>
      </c>
      <c r="E51" s="122">
        <v>370</v>
      </c>
      <c r="F51" s="122">
        <v>381</v>
      </c>
      <c r="G51" s="122">
        <v>2381</v>
      </c>
      <c r="H51" s="122">
        <v>62</v>
      </c>
      <c r="I51" s="122">
        <v>93</v>
      </c>
      <c r="J51" s="122">
        <v>251</v>
      </c>
      <c r="K51" s="122">
        <v>178</v>
      </c>
      <c r="L51" s="122">
        <v>254</v>
      </c>
      <c r="M51" s="122">
        <v>745</v>
      </c>
      <c r="N51" s="122">
        <v>95</v>
      </c>
      <c r="O51" s="122">
        <v>25</v>
      </c>
      <c r="P51" s="122">
        <v>1545</v>
      </c>
      <c r="Q51" s="122">
        <v>29</v>
      </c>
      <c r="R51" s="122">
        <v>72</v>
      </c>
      <c r="S51" s="122">
        <v>207</v>
      </c>
      <c r="T51" s="122">
        <v>51</v>
      </c>
      <c r="U51" s="122">
        <v>654</v>
      </c>
      <c r="V51" s="122">
        <v>17287</v>
      </c>
      <c r="W51" s="122">
        <v>6434</v>
      </c>
      <c r="X51" s="122">
        <v>2017</v>
      </c>
      <c r="Y51" s="122">
        <v>1848</v>
      </c>
      <c r="Z51" s="122">
        <v>15087</v>
      </c>
      <c r="AA51" s="122">
        <v>5160</v>
      </c>
      <c r="AB51" s="122">
        <v>3437</v>
      </c>
      <c r="AC51" s="122">
        <v>10449</v>
      </c>
      <c r="AD51" s="122">
        <v>372</v>
      </c>
      <c r="AE51" s="107">
        <v>1246</v>
      </c>
      <c r="AF51" s="124">
        <v>4896</v>
      </c>
      <c r="AG51" s="122">
        <v>7318</v>
      </c>
      <c r="AH51" s="122">
        <v>4300</v>
      </c>
      <c r="AI51" s="122">
        <v>10958</v>
      </c>
      <c r="AJ51" s="122">
        <v>2386</v>
      </c>
      <c r="AK51" s="122">
        <v>97</v>
      </c>
      <c r="AL51" s="122">
        <v>114</v>
      </c>
      <c r="AM51" s="122">
        <v>541</v>
      </c>
      <c r="AN51" s="122">
        <v>9176</v>
      </c>
      <c r="AO51" s="122">
        <v>3929</v>
      </c>
      <c r="AP51" s="122">
        <v>4213</v>
      </c>
      <c r="AQ51" s="122">
        <v>44</v>
      </c>
      <c r="AR51" s="122">
        <v>8451</v>
      </c>
      <c r="AS51" s="122">
        <v>12</v>
      </c>
      <c r="AT51" s="123">
        <v>128713</v>
      </c>
      <c r="AU51" s="122">
        <v>0</v>
      </c>
      <c r="AV51" s="122">
        <v>0</v>
      </c>
      <c r="AW51" s="122">
        <v>0</v>
      </c>
      <c r="AX51" s="122">
        <v>0</v>
      </c>
      <c r="AY51" s="122">
        <v>0</v>
      </c>
      <c r="AZ51" s="122">
        <v>0</v>
      </c>
      <c r="BA51" s="122">
        <v>0</v>
      </c>
      <c r="BB51" s="123">
        <v>0</v>
      </c>
      <c r="BC51" s="123">
        <v>128713</v>
      </c>
      <c r="BD51" s="122">
        <v>0</v>
      </c>
      <c r="BE51" s="123">
        <v>1212</v>
      </c>
      <c r="BF51" s="122">
        <v>1212</v>
      </c>
      <c r="BG51" s="123">
        <v>129925</v>
      </c>
      <c r="BH51" s="122">
        <v>0</v>
      </c>
      <c r="BI51" s="123">
        <v>-7209</v>
      </c>
      <c r="BJ51" s="122">
        <v>-5997</v>
      </c>
      <c r="BK51" s="123">
        <v>0</v>
      </c>
      <c r="BP51" s="199">
        <f>AVERAGE(BP7:BP49)</f>
        <v>0.55306935236396648</v>
      </c>
      <c r="BQ51" s="199">
        <f>AVERAGE(BQ7:BQ49)</f>
        <v>0.55443480819212987</v>
      </c>
    </row>
    <row r="52" spans="1:71">
      <c r="A52" s="131">
        <v>46</v>
      </c>
      <c r="B52" s="120" t="s">
        <v>218</v>
      </c>
      <c r="C52" s="122">
        <v>29181</v>
      </c>
      <c r="D52" s="122">
        <v>257</v>
      </c>
      <c r="E52" s="122">
        <v>2801</v>
      </c>
      <c r="F52" s="122">
        <v>2585</v>
      </c>
      <c r="G52" s="122">
        <v>32051</v>
      </c>
      <c r="H52" s="122">
        <v>1317</v>
      </c>
      <c r="I52" s="122">
        <v>1131</v>
      </c>
      <c r="J52" s="122">
        <v>1093</v>
      </c>
      <c r="K52" s="122">
        <v>1099</v>
      </c>
      <c r="L52" s="122">
        <v>1018</v>
      </c>
      <c r="M52" s="122">
        <v>7052</v>
      </c>
      <c r="N52" s="122">
        <v>676</v>
      </c>
      <c r="O52" s="122">
        <v>335</v>
      </c>
      <c r="P52" s="122">
        <v>10678</v>
      </c>
      <c r="Q52" s="122">
        <v>526</v>
      </c>
      <c r="R52" s="122">
        <v>924</v>
      </c>
      <c r="S52" s="122">
        <v>6288</v>
      </c>
      <c r="T52" s="122">
        <v>473</v>
      </c>
      <c r="U52" s="122">
        <v>7067</v>
      </c>
      <c r="V52" s="122">
        <v>136726</v>
      </c>
      <c r="W52" s="122">
        <v>58137</v>
      </c>
      <c r="X52" s="122">
        <v>24003</v>
      </c>
      <c r="Y52" s="122">
        <v>18666</v>
      </c>
      <c r="Z52" s="122">
        <v>212242</v>
      </c>
      <c r="AA52" s="122">
        <v>80301</v>
      </c>
      <c r="AB52" s="122">
        <v>33231</v>
      </c>
      <c r="AC52" s="122">
        <v>166203</v>
      </c>
      <c r="AD52" s="122">
        <v>4479</v>
      </c>
      <c r="AE52" s="124">
        <v>27189</v>
      </c>
      <c r="AF52" s="124">
        <v>57722</v>
      </c>
      <c r="AG52" s="122">
        <v>265770</v>
      </c>
      <c r="AH52" s="122">
        <v>218800</v>
      </c>
      <c r="AI52" s="122">
        <v>428328</v>
      </c>
      <c r="AJ52" s="122">
        <v>13594</v>
      </c>
      <c r="AK52" s="122">
        <v>5135</v>
      </c>
      <c r="AL52" s="122">
        <v>307</v>
      </c>
      <c r="AM52" s="122">
        <v>8204</v>
      </c>
      <c r="AN52" s="122">
        <v>137733</v>
      </c>
      <c r="AO52" s="122">
        <v>21572</v>
      </c>
      <c r="AP52" s="122">
        <v>64724</v>
      </c>
      <c r="AQ52" s="122">
        <v>360</v>
      </c>
      <c r="AR52" s="122">
        <v>62145</v>
      </c>
      <c r="AS52" s="122">
        <v>18</v>
      </c>
      <c r="AT52" s="123">
        <v>2152141</v>
      </c>
      <c r="AU52" s="122">
        <v>0</v>
      </c>
      <c r="AV52" s="122">
        <v>0</v>
      </c>
      <c r="AW52" s="122">
        <v>0</v>
      </c>
      <c r="AX52" s="122">
        <v>0</v>
      </c>
      <c r="AY52" s="122">
        <v>0</v>
      </c>
      <c r="AZ52" s="122">
        <v>0</v>
      </c>
      <c r="BA52" s="122">
        <v>0</v>
      </c>
      <c r="BB52" s="123">
        <v>0</v>
      </c>
      <c r="BC52" s="123">
        <v>2152141</v>
      </c>
      <c r="BD52" s="122">
        <v>0</v>
      </c>
      <c r="BE52" s="123">
        <v>14448</v>
      </c>
      <c r="BF52" s="122">
        <v>14448</v>
      </c>
      <c r="BG52" s="123">
        <v>2166589</v>
      </c>
      <c r="BH52" s="122">
        <v>0</v>
      </c>
      <c r="BI52" s="123">
        <v>-85910</v>
      </c>
      <c r="BJ52" s="122">
        <v>-71462</v>
      </c>
      <c r="BK52" s="123">
        <v>0</v>
      </c>
    </row>
    <row r="53" spans="1:71">
      <c r="A53" s="131">
        <v>47</v>
      </c>
      <c r="B53" s="120" t="s">
        <v>219</v>
      </c>
      <c r="C53" s="122">
        <v>-402</v>
      </c>
      <c r="D53" s="122">
        <v>4</v>
      </c>
      <c r="E53" s="122">
        <v>2812</v>
      </c>
      <c r="F53" s="122">
        <v>2332</v>
      </c>
      <c r="G53" s="122">
        <v>20398</v>
      </c>
      <c r="H53" s="122">
        <v>-50</v>
      </c>
      <c r="I53" s="122">
        <v>194</v>
      </c>
      <c r="J53" s="122">
        <v>678</v>
      </c>
      <c r="K53" s="122">
        <v>752</v>
      </c>
      <c r="L53" s="122">
        <v>3822</v>
      </c>
      <c r="M53" s="122">
        <v>5304</v>
      </c>
      <c r="N53" s="122">
        <v>1051</v>
      </c>
      <c r="O53" s="122">
        <v>-45</v>
      </c>
      <c r="P53" s="122">
        <v>2352</v>
      </c>
      <c r="Q53" s="122">
        <v>143</v>
      </c>
      <c r="R53" s="122">
        <v>-145</v>
      </c>
      <c r="S53" s="122">
        <v>2329</v>
      </c>
      <c r="T53" s="122">
        <v>141</v>
      </c>
      <c r="U53" s="122">
        <v>1826</v>
      </c>
      <c r="V53" s="122">
        <v>34911</v>
      </c>
      <c r="W53" s="122">
        <v>5556</v>
      </c>
      <c r="X53" s="122">
        <v>17180</v>
      </c>
      <c r="Y53" s="122">
        <v>14212</v>
      </c>
      <c r="Z53" s="122">
        <v>97714</v>
      </c>
      <c r="AA53" s="122">
        <v>63990</v>
      </c>
      <c r="AB53" s="122">
        <v>241235</v>
      </c>
      <c r="AC53" s="122">
        <v>42304</v>
      </c>
      <c r="AD53" s="122">
        <v>-1016</v>
      </c>
      <c r="AE53" s="124">
        <v>3160</v>
      </c>
      <c r="AF53" s="124">
        <v>49568</v>
      </c>
      <c r="AG53" s="122">
        <v>0</v>
      </c>
      <c r="AH53" s="122">
        <v>2304</v>
      </c>
      <c r="AI53" s="122">
        <v>41556</v>
      </c>
      <c r="AJ53" s="122">
        <v>575</v>
      </c>
      <c r="AK53" s="122">
        <v>14258</v>
      </c>
      <c r="AL53" s="122">
        <v>489</v>
      </c>
      <c r="AM53" s="122">
        <v>1975</v>
      </c>
      <c r="AN53" s="122">
        <v>50563</v>
      </c>
      <c r="AO53" s="122">
        <v>19305</v>
      </c>
      <c r="AP53" s="122">
        <v>5345</v>
      </c>
      <c r="AQ53" s="122">
        <v>46</v>
      </c>
      <c r="AR53" s="122">
        <v>26400</v>
      </c>
      <c r="AS53" s="122">
        <v>58</v>
      </c>
      <c r="AT53" s="123">
        <v>775184</v>
      </c>
      <c r="AU53" s="122">
        <v>0</v>
      </c>
      <c r="AV53" s="122">
        <v>0</v>
      </c>
      <c r="AW53" s="122">
        <v>0</v>
      </c>
      <c r="AX53" s="122">
        <v>0</v>
      </c>
      <c r="AY53" s="122">
        <v>0</v>
      </c>
      <c r="AZ53" s="122">
        <v>0</v>
      </c>
      <c r="BA53" s="122">
        <v>0</v>
      </c>
      <c r="BB53" s="123">
        <v>0</v>
      </c>
      <c r="BC53" s="123">
        <v>775184</v>
      </c>
      <c r="BD53" s="122">
        <v>0</v>
      </c>
      <c r="BE53" s="123">
        <v>0</v>
      </c>
      <c r="BF53" s="122">
        <v>0</v>
      </c>
      <c r="BG53" s="123">
        <v>775184</v>
      </c>
      <c r="BH53" s="122">
        <v>0</v>
      </c>
      <c r="BI53" s="123">
        <v>0</v>
      </c>
      <c r="BJ53" s="122">
        <v>0</v>
      </c>
      <c r="BK53" s="123">
        <v>0</v>
      </c>
    </row>
    <row r="54" spans="1:71">
      <c r="A54" s="131">
        <v>48</v>
      </c>
      <c r="B54" s="120" t="s">
        <v>220</v>
      </c>
      <c r="C54" s="122">
        <v>17093</v>
      </c>
      <c r="D54" s="122">
        <v>25</v>
      </c>
      <c r="E54" s="122">
        <v>2350</v>
      </c>
      <c r="F54" s="122">
        <v>963</v>
      </c>
      <c r="G54" s="122">
        <v>10374</v>
      </c>
      <c r="H54" s="122">
        <v>84</v>
      </c>
      <c r="I54" s="122">
        <v>156</v>
      </c>
      <c r="J54" s="122">
        <v>423</v>
      </c>
      <c r="K54" s="122">
        <v>359</v>
      </c>
      <c r="L54" s="122">
        <v>1152</v>
      </c>
      <c r="M54" s="122">
        <v>1949</v>
      </c>
      <c r="N54" s="122">
        <v>395</v>
      </c>
      <c r="O54" s="122">
        <v>73</v>
      </c>
      <c r="P54" s="122">
        <v>1040</v>
      </c>
      <c r="Q54" s="122">
        <v>176</v>
      </c>
      <c r="R54" s="122">
        <v>152</v>
      </c>
      <c r="S54" s="122">
        <v>5935</v>
      </c>
      <c r="T54" s="122">
        <v>47</v>
      </c>
      <c r="U54" s="122">
        <v>1325</v>
      </c>
      <c r="V54" s="122">
        <v>18509</v>
      </c>
      <c r="W54" s="122">
        <v>17011</v>
      </c>
      <c r="X54" s="122">
        <v>41140</v>
      </c>
      <c r="Y54" s="122">
        <v>12676</v>
      </c>
      <c r="Z54" s="122">
        <v>14560</v>
      </c>
      <c r="AA54" s="122">
        <v>18964</v>
      </c>
      <c r="AB54" s="122">
        <v>159122</v>
      </c>
      <c r="AC54" s="122">
        <v>63224</v>
      </c>
      <c r="AD54" s="122">
        <v>117</v>
      </c>
      <c r="AE54" s="124">
        <v>6719</v>
      </c>
      <c r="AF54" s="124">
        <v>17227</v>
      </c>
      <c r="AG54" s="122">
        <v>0</v>
      </c>
      <c r="AH54" s="122">
        <v>6992</v>
      </c>
      <c r="AI54" s="122">
        <v>45935</v>
      </c>
      <c r="AJ54" s="122">
        <v>2989</v>
      </c>
      <c r="AK54" s="122">
        <v>3233</v>
      </c>
      <c r="AL54" s="122">
        <v>143</v>
      </c>
      <c r="AM54" s="122">
        <v>767</v>
      </c>
      <c r="AN54" s="122">
        <v>27591</v>
      </c>
      <c r="AO54" s="122">
        <v>7006</v>
      </c>
      <c r="AP54" s="122">
        <v>11534</v>
      </c>
      <c r="AQ54" s="122">
        <v>139</v>
      </c>
      <c r="AR54" s="122">
        <v>18059</v>
      </c>
      <c r="AS54" s="122">
        <v>37</v>
      </c>
      <c r="AT54" s="123">
        <v>537765</v>
      </c>
      <c r="AU54" s="122">
        <v>0</v>
      </c>
      <c r="AV54" s="122">
        <v>0</v>
      </c>
      <c r="AW54" s="122">
        <v>0</v>
      </c>
      <c r="AX54" s="122">
        <v>0</v>
      </c>
      <c r="AY54" s="122">
        <v>0</v>
      </c>
      <c r="AZ54" s="122">
        <v>0</v>
      </c>
      <c r="BA54" s="122">
        <v>0</v>
      </c>
      <c r="BB54" s="123">
        <v>0</v>
      </c>
      <c r="BC54" s="123">
        <v>537765</v>
      </c>
      <c r="BD54" s="122">
        <v>0</v>
      </c>
      <c r="BE54" s="123">
        <v>2474</v>
      </c>
      <c r="BF54" s="122">
        <v>2474</v>
      </c>
      <c r="BG54" s="123">
        <v>540239</v>
      </c>
      <c r="BH54" s="122">
        <v>0</v>
      </c>
      <c r="BI54" s="123">
        <v>-14710</v>
      </c>
      <c r="BJ54" s="122">
        <v>-12236</v>
      </c>
      <c r="BK54" s="123">
        <v>0</v>
      </c>
    </row>
    <row r="55" spans="1:71">
      <c r="A55" s="131">
        <v>49</v>
      </c>
      <c r="B55" s="120" t="s">
        <v>221</v>
      </c>
      <c r="C55" s="122">
        <v>5056</v>
      </c>
      <c r="D55" s="122">
        <v>116</v>
      </c>
      <c r="E55" s="122">
        <v>954</v>
      </c>
      <c r="F55" s="122">
        <v>726</v>
      </c>
      <c r="G55" s="122">
        <v>18602</v>
      </c>
      <c r="H55" s="122">
        <v>363</v>
      </c>
      <c r="I55" s="122">
        <v>524</v>
      </c>
      <c r="J55" s="122">
        <v>241</v>
      </c>
      <c r="K55" s="122">
        <v>222</v>
      </c>
      <c r="L55" s="122">
        <v>4180</v>
      </c>
      <c r="M55" s="122">
        <v>3593</v>
      </c>
      <c r="N55" s="122">
        <v>142</v>
      </c>
      <c r="O55" s="122">
        <v>25</v>
      </c>
      <c r="P55" s="122">
        <v>4718</v>
      </c>
      <c r="Q55" s="122">
        <v>53</v>
      </c>
      <c r="R55" s="122">
        <v>172</v>
      </c>
      <c r="S55" s="122">
        <v>1884</v>
      </c>
      <c r="T55" s="122">
        <v>56</v>
      </c>
      <c r="U55" s="122">
        <v>1405</v>
      </c>
      <c r="V55" s="122">
        <v>27374</v>
      </c>
      <c r="W55" s="122">
        <v>9313</v>
      </c>
      <c r="X55" s="122">
        <v>5506</v>
      </c>
      <c r="Y55" s="122">
        <v>2171</v>
      </c>
      <c r="Z55" s="122">
        <v>31204</v>
      </c>
      <c r="AA55" s="122">
        <v>5154</v>
      </c>
      <c r="AB55" s="122">
        <v>26067</v>
      </c>
      <c r="AC55" s="122">
        <v>56138</v>
      </c>
      <c r="AD55" s="122">
        <v>294</v>
      </c>
      <c r="AE55" s="124">
        <v>5122</v>
      </c>
      <c r="AF55" s="124">
        <v>14452</v>
      </c>
      <c r="AG55" s="122">
        <v>1383</v>
      </c>
      <c r="AH55" s="122">
        <v>11022</v>
      </c>
      <c r="AI55" s="122">
        <v>12907</v>
      </c>
      <c r="AJ55" s="122">
        <v>3406</v>
      </c>
      <c r="AK55" s="122">
        <v>4393</v>
      </c>
      <c r="AL55" s="122">
        <v>121</v>
      </c>
      <c r="AM55" s="122">
        <v>1644</v>
      </c>
      <c r="AN55" s="122">
        <v>43999</v>
      </c>
      <c r="AO55" s="122">
        <v>7950</v>
      </c>
      <c r="AP55" s="122">
        <v>12756</v>
      </c>
      <c r="AQ55" s="122">
        <v>41</v>
      </c>
      <c r="AR55" s="122">
        <v>19834</v>
      </c>
      <c r="AS55" s="122">
        <v>38</v>
      </c>
      <c r="AT55" s="123">
        <v>345321</v>
      </c>
      <c r="AU55" s="122">
        <v>0</v>
      </c>
      <c r="AV55" s="122">
        <v>0</v>
      </c>
      <c r="AW55" s="122">
        <v>0</v>
      </c>
      <c r="AX55" s="122">
        <v>0</v>
      </c>
      <c r="AY55" s="122">
        <v>0</v>
      </c>
      <c r="AZ55" s="122">
        <v>0</v>
      </c>
      <c r="BA55" s="122">
        <v>0</v>
      </c>
      <c r="BB55" s="123">
        <v>0</v>
      </c>
      <c r="BC55" s="123">
        <v>345321</v>
      </c>
      <c r="BD55" s="122">
        <v>0</v>
      </c>
      <c r="BE55" s="123">
        <v>1284</v>
      </c>
      <c r="BF55" s="122">
        <v>1284</v>
      </c>
      <c r="BG55" s="123">
        <v>346605</v>
      </c>
      <c r="BH55" s="122">
        <v>0</v>
      </c>
      <c r="BI55" s="123">
        <v>-7638</v>
      </c>
      <c r="BJ55" s="122">
        <v>-6354</v>
      </c>
      <c r="BK55" s="123">
        <v>0</v>
      </c>
    </row>
    <row r="56" spans="1:71">
      <c r="A56" s="131">
        <v>50</v>
      </c>
      <c r="B56" s="120" t="s">
        <v>222</v>
      </c>
      <c r="C56" s="122">
        <v>-13118</v>
      </c>
      <c r="D56" s="122">
        <v>-11</v>
      </c>
      <c r="E56" s="122">
        <v>0</v>
      </c>
      <c r="F56" s="122">
        <v>0</v>
      </c>
      <c r="G56" s="122">
        <v>-879</v>
      </c>
      <c r="H56" s="122">
        <v>0</v>
      </c>
      <c r="I56" s="122">
        <v>0</v>
      </c>
      <c r="J56" s="122">
        <v>0</v>
      </c>
      <c r="K56" s="122">
        <v>0</v>
      </c>
      <c r="L56" s="122">
        <v>-335</v>
      </c>
      <c r="M56" s="122">
        <v>0</v>
      </c>
      <c r="N56" s="122">
        <v>0</v>
      </c>
      <c r="O56" s="122">
        <v>0</v>
      </c>
      <c r="P56" s="122">
        <v>0</v>
      </c>
      <c r="Q56" s="122">
        <v>0</v>
      </c>
      <c r="R56" s="122">
        <v>0</v>
      </c>
      <c r="S56" s="122">
        <v>0</v>
      </c>
      <c r="T56" s="122">
        <v>0</v>
      </c>
      <c r="U56" s="122">
        <v>0</v>
      </c>
      <c r="V56" s="122">
        <v>-8</v>
      </c>
      <c r="W56" s="122">
        <v>-2165</v>
      </c>
      <c r="X56" s="122">
        <v>-12</v>
      </c>
      <c r="Y56" s="122">
        <v>-1233</v>
      </c>
      <c r="Z56" s="122">
        <v>-385</v>
      </c>
      <c r="AA56" s="122">
        <v>-3267</v>
      </c>
      <c r="AB56" s="122">
        <v>-289</v>
      </c>
      <c r="AC56" s="122">
        <v>-2886</v>
      </c>
      <c r="AD56" s="122">
        <v>0</v>
      </c>
      <c r="AE56" s="124">
        <v>-1</v>
      </c>
      <c r="AF56" s="124">
        <v>-2</v>
      </c>
      <c r="AG56" s="122">
        <v>0</v>
      </c>
      <c r="AH56" s="122">
        <v>-234</v>
      </c>
      <c r="AI56" s="122">
        <v>-9988</v>
      </c>
      <c r="AJ56" s="122">
        <v>-1452</v>
      </c>
      <c r="AK56" s="122">
        <v>0</v>
      </c>
      <c r="AL56" s="122">
        <v>0</v>
      </c>
      <c r="AM56" s="122">
        <v>0</v>
      </c>
      <c r="AN56" s="122">
        <v>-36</v>
      </c>
      <c r="AO56" s="122">
        <v>-2</v>
      </c>
      <c r="AP56" s="122">
        <v>-1</v>
      </c>
      <c r="AQ56" s="122">
        <v>0</v>
      </c>
      <c r="AR56" s="122">
        <v>-1</v>
      </c>
      <c r="AS56" s="122">
        <v>0</v>
      </c>
      <c r="AT56" s="123">
        <v>-36305</v>
      </c>
      <c r="AU56" s="122">
        <v>0</v>
      </c>
      <c r="AV56" s="122">
        <v>0</v>
      </c>
      <c r="AW56" s="122">
        <v>0</v>
      </c>
      <c r="AX56" s="122">
        <v>0</v>
      </c>
      <c r="AY56" s="122">
        <v>0</v>
      </c>
      <c r="AZ56" s="122">
        <v>0</v>
      </c>
      <c r="BA56" s="122">
        <v>0</v>
      </c>
      <c r="BB56" s="123">
        <v>0</v>
      </c>
      <c r="BC56" s="123">
        <v>-36305</v>
      </c>
      <c r="BD56" s="122">
        <v>0</v>
      </c>
      <c r="BE56" s="123">
        <v>0</v>
      </c>
      <c r="BF56" s="122">
        <v>0</v>
      </c>
      <c r="BG56" s="123">
        <v>-36305</v>
      </c>
      <c r="BH56" s="122">
        <v>0</v>
      </c>
      <c r="BI56" s="123">
        <v>0</v>
      </c>
      <c r="BJ56" s="122">
        <v>0</v>
      </c>
      <c r="BK56" s="123">
        <v>0</v>
      </c>
    </row>
    <row r="57" spans="1:71">
      <c r="A57" s="131">
        <v>51</v>
      </c>
      <c r="B57" s="120" t="s">
        <v>223</v>
      </c>
      <c r="C57" s="122">
        <v>39271</v>
      </c>
      <c r="D57" s="122">
        <v>478</v>
      </c>
      <c r="E57" s="122">
        <v>9287</v>
      </c>
      <c r="F57" s="122">
        <v>6987</v>
      </c>
      <c r="G57" s="122">
        <v>82927</v>
      </c>
      <c r="H57" s="122">
        <v>1776</v>
      </c>
      <c r="I57" s="122">
        <v>2098</v>
      </c>
      <c r="J57" s="122">
        <v>2686</v>
      </c>
      <c r="K57" s="122">
        <v>2610</v>
      </c>
      <c r="L57" s="122">
        <v>10091</v>
      </c>
      <c r="M57" s="122">
        <v>18643</v>
      </c>
      <c r="N57" s="122">
        <v>2359</v>
      </c>
      <c r="O57" s="122">
        <v>413</v>
      </c>
      <c r="P57" s="122">
        <v>20333</v>
      </c>
      <c r="Q57" s="122">
        <v>927</v>
      </c>
      <c r="R57" s="122">
        <v>1175</v>
      </c>
      <c r="S57" s="122">
        <v>16643</v>
      </c>
      <c r="T57" s="122">
        <v>768</v>
      </c>
      <c r="U57" s="122">
        <v>12277</v>
      </c>
      <c r="V57" s="122">
        <v>234799</v>
      </c>
      <c r="W57" s="122">
        <v>94286</v>
      </c>
      <c r="X57" s="122">
        <v>89834</v>
      </c>
      <c r="Y57" s="122">
        <v>48340</v>
      </c>
      <c r="Z57" s="122">
        <v>370422</v>
      </c>
      <c r="AA57" s="122">
        <v>170302</v>
      </c>
      <c r="AB57" s="122">
        <v>462803</v>
      </c>
      <c r="AC57" s="122">
        <v>335432</v>
      </c>
      <c r="AD57" s="122">
        <v>4246</v>
      </c>
      <c r="AE57" s="124">
        <v>43435</v>
      </c>
      <c r="AF57" s="124">
        <v>143863</v>
      </c>
      <c r="AG57" s="122">
        <v>274471</v>
      </c>
      <c r="AH57" s="122">
        <v>243184</v>
      </c>
      <c r="AI57" s="122">
        <v>529696</v>
      </c>
      <c r="AJ57" s="122">
        <v>21498</v>
      </c>
      <c r="AK57" s="122">
        <v>27116</v>
      </c>
      <c r="AL57" s="122">
        <v>1174</v>
      </c>
      <c r="AM57" s="122">
        <v>13131</v>
      </c>
      <c r="AN57" s="122">
        <v>269026</v>
      </c>
      <c r="AO57" s="122">
        <v>59760</v>
      </c>
      <c r="AP57" s="122">
        <v>98571</v>
      </c>
      <c r="AQ57" s="122">
        <v>630</v>
      </c>
      <c r="AR57" s="122">
        <v>134888</v>
      </c>
      <c r="AS57" s="122">
        <v>163</v>
      </c>
      <c r="AT57" s="123">
        <v>3902819</v>
      </c>
      <c r="AU57" s="122">
        <v>0</v>
      </c>
      <c r="AV57" s="122">
        <v>0</v>
      </c>
      <c r="AW57" s="122">
        <v>0</v>
      </c>
      <c r="AX57" s="122">
        <v>0</v>
      </c>
      <c r="AY57" s="122">
        <v>0</v>
      </c>
      <c r="AZ57" s="122">
        <v>0</v>
      </c>
      <c r="BA57" s="122">
        <v>0</v>
      </c>
      <c r="BB57" s="123">
        <v>0</v>
      </c>
      <c r="BC57" s="123">
        <v>3902819</v>
      </c>
      <c r="BD57" s="122">
        <v>0</v>
      </c>
      <c r="BE57" s="123">
        <v>19418</v>
      </c>
      <c r="BF57" s="122">
        <v>19418</v>
      </c>
      <c r="BG57" s="123">
        <v>3922237</v>
      </c>
      <c r="BH57" s="122">
        <v>0</v>
      </c>
      <c r="BI57" s="123">
        <v>-115467</v>
      </c>
      <c r="BJ57" s="122">
        <v>-96049</v>
      </c>
      <c r="BK57" s="123">
        <v>0</v>
      </c>
    </row>
    <row r="58" spans="1:71">
      <c r="A58" s="127">
        <v>52</v>
      </c>
      <c r="B58" s="128" t="s">
        <v>175</v>
      </c>
      <c r="C58" s="132">
        <v>114496</v>
      </c>
      <c r="D58" s="129">
        <v>829</v>
      </c>
      <c r="E58" s="129">
        <v>16248</v>
      </c>
      <c r="F58" s="129">
        <v>11746</v>
      </c>
      <c r="G58" s="129">
        <v>216782</v>
      </c>
      <c r="H58" s="129">
        <v>3012</v>
      </c>
      <c r="I58" s="129">
        <v>4192</v>
      </c>
      <c r="J58" s="129">
        <v>6700</v>
      </c>
      <c r="K58" s="129">
        <v>7427</v>
      </c>
      <c r="L58" s="129">
        <v>59242</v>
      </c>
      <c r="M58" s="129">
        <v>44842</v>
      </c>
      <c r="N58" s="129">
        <v>24636</v>
      </c>
      <c r="O58" s="129">
        <v>2703</v>
      </c>
      <c r="P58" s="129">
        <v>60038</v>
      </c>
      <c r="Q58" s="129">
        <v>1734</v>
      </c>
      <c r="R58" s="129">
        <v>3819</v>
      </c>
      <c r="S58" s="129">
        <v>54702</v>
      </c>
      <c r="T58" s="129">
        <v>2316</v>
      </c>
      <c r="U58" s="129">
        <v>27242</v>
      </c>
      <c r="V58" s="129">
        <v>573844</v>
      </c>
      <c r="W58" s="129">
        <v>244239</v>
      </c>
      <c r="X58" s="129">
        <v>182007</v>
      </c>
      <c r="Y58" s="129">
        <v>77147</v>
      </c>
      <c r="Z58" s="129">
        <v>576736</v>
      </c>
      <c r="AA58" s="129">
        <v>223994</v>
      </c>
      <c r="AB58" s="129">
        <v>565997</v>
      </c>
      <c r="AC58" s="129">
        <v>645994</v>
      </c>
      <c r="AD58" s="129">
        <v>7659</v>
      </c>
      <c r="AE58" s="133">
        <v>72962</v>
      </c>
      <c r="AF58" s="133">
        <v>251615</v>
      </c>
      <c r="AG58" s="129">
        <v>421061</v>
      </c>
      <c r="AH58" s="129">
        <v>297686</v>
      </c>
      <c r="AI58" s="129">
        <v>851207</v>
      </c>
      <c r="AJ58" s="129">
        <v>45822</v>
      </c>
      <c r="AK58" s="129">
        <v>44383</v>
      </c>
      <c r="AL58" s="129">
        <v>20753</v>
      </c>
      <c r="AM58" s="129">
        <v>18621</v>
      </c>
      <c r="AN58" s="129">
        <v>408897</v>
      </c>
      <c r="AO58" s="129">
        <v>126374</v>
      </c>
      <c r="AP58" s="129">
        <v>246245</v>
      </c>
      <c r="AQ58" s="129">
        <v>2604</v>
      </c>
      <c r="AR58" s="129">
        <v>221380</v>
      </c>
      <c r="AS58" s="129">
        <v>12082</v>
      </c>
      <c r="AT58" s="130">
        <v>6802015</v>
      </c>
      <c r="AU58" s="129">
        <v>122716</v>
      </c>
      <c r="AV58" s="129">
        <v>2394142</v>
      </c>
      <c r="AW58" s="129">
        <v>1272904</v>
      </c>
      <c r="AX58" s="129">
        <v>389873</v>
      </c>
      <c r="AY58" s="129">
        <v>868148</v>
      </c>
      <c r="AZ58" s="129">
        <v>-12480</v>
      </c>
      <c r="BA58" s="129">
        <v>-1818</v>
      </c>
      <c r="BB58" s="130">
        <v>5033485</v>
      </c>
      <c r="BC58" s="130">
        <v>11836322</v>
      </c>
      <c r="BD58" s="129">
        <v>313694</v>
      </c>
      <c r="BE58" s="130">
        <v>841667</v>
      </c>
      <c r="BF58" s="129">
        <v>6189668</v>
      </c>
      <c r="BG58" s="130">
        <v>12991683</v>
      </c>
      <c r="BH58" s="129">
        <v>-278235</v>
      </c>
      <c r="BI58" s="130">
        <v>-2104663</v>
      </c>
      <c r="BJ58" s="129">
        <v>3806770</v>
      </c>
      <c r="BK58" s="130">
        <v>6802015</v>
      </c>
    </row>
    <row r="61" spans="1:71">
      <c r="A61" s="107" t="s">
        <v>224</v>
      </c>
    </row>
    <row r="62" spans="1:71">
      <c r="A62" s="480" t="s">
        <v>157</v>
      </c>
      <c r="B62" s="481"/>
      <c r="C62" s="109">
        <v>1</v>
      </c>
      <c r="D62" s="110">
        <v>2</v>
      </c>
      <c r="E62" s="110">
        <v>3</v>
      </c>
      <c r="F62" s="110">
        <v>4</v>
      </c>
      <c r="G62" s="110">
        <v>5</v>
      </c>
      <c r="H62" s="110">
        <v>6</v>
      </c>
      <c r="I62" s="110">
        <v>7</v>
      </c>
      <c r="J62" s="110">
        <v>8</v>
      </c>
      <c r="K62" s="110">
        <v>9</v>
      </c>
      <c r="L62" s="110">
        <v>10</v>
      </c>
      <c r="M62" s="110">
        <v>11</v>
      </c>
      <c r="N62" s="110">
        <v>12</v>
      </c>
      <c r="O62" s="110">
        <v>13</v>
      </c>
      <c r="P62" s="110">
        <v>14</v>
      </c>
      <c r="Q62" s="110">
        <v>15</v>
      </c>
      <c r="R62" s="110">
        <v>16</v>
      </c>
      <c r="S62" s="110">
        <v>17</v>
      </c>
      <c r="T62" s="110">
        <v>18</v>
      </c>
      <c r="U62" s="110">
        <v>19</v>
      </c>
      <c r="V62" s="110">
        <v>20</v>
      </c>
      <c r="W62" s="110">
        <v>21</v>
      </c>
      <c r="X62" s="110">
        <v>22</v>
      </c>
      <c r="Y62" s="110">
        <v>23</v>
      </c>
      <c r="Z62" s="110">
        <v>24</v>
      </c>
      <c r="AA62" s="110">
        <v>25</v>
      </c>
      <c r="AB62" s="110">
        <v>26</v>
      </c>
      <c r="AC62" s="110">
        <v>27</v>
      </c>
      <c r="AD62" s="110">
        <v>28</v>
      </c>
      <c r="AE62" s="110">
        <v>29</v>
      </c>
      <c r="AF62" s="110">
        <v>30</v>
      </c>
      <c r="AG62" s="110">
        <v>31</v>
      </c>
      <c r="AH62" s="110">
        <v>32</v>
      </c>
      <c r="AI62" s="110">
        <v>33</v>
      </c>
      <c r="AJ62" s="110">
        <v>34</v>
      </c>
      <c r="AK62" s="110">
        <v>35</v>
      </c>
      <c r="AL62" s="110">
        <v>36</v>
      </c>
      <c r="AM62" s="110">
        <v>37</v>
      </c>
      <c r="AN62" s="110">
        <v>38</v>
      </c>
      <c r="AO62" s="110">
        <v>39</v>
      </c>
      <c r="AP62" s="110">
        <v>40</v>
      </c>
      <c r="AQ62" s="110">
        <v>41</v>
      </c>
      <c r="AR62" s="110">
        <v>42</v>
      </c>
      <c r="AS62" s="110">
        <v>43</v>
      </c>
      <c r="AT62" s="111">
        <v>44</v>
      </c>
    </row>
    <row r="63" spans="1:71" ht="54">
      <c r="A63" s="482"/>
      <c r="B63" s="483"/>
      <c r="C63" s="114" t="s">
        <v>22</v>
      </c>
      <c r="D63" s="115" t="s">
        <v>24</v>
      </c>
      <c r="E63" s="115" t="s">
        <v>26</v>
      </c>
      <c r="F63" s="115" t="s">
        <v>28</v>
      </c>
      <c r="G63" s="116" t="s">
        <v>30</v>
      </c>
      <c r="H63" s="115" t="s">
        <v>32</v>
      </c>
      <c r="I63" s="116" t="s">
        <v>34</v>
      </c>
      <c r="J63" s="115" t="s">
        <v>36</v>
      </c>
      <c r="K63" s="115" t="s">
        <v>38</v>
      </c>
      <c r="L63" s="116" t="s">
        <v>40</v>
      </c>
      <c r="M63" s="116" t="s">
        <v>42</v>
      </c>
      <c r="N63" s="115" t="s">
        <v>44</v>
      </c>
      <c r="O63" s="115" t="s">
        <v>46</v>
      </c>
      <c r="P63" s="115" t="s">
        <v>48</v>
      </c>
      <c r="Q63" s="115" t="s">
        <v>50</v>
      </c>
      <c r="R63" s="115" t="s">
        <v>52</v>
      </c>
      <c r="S63" s="115" t="s">
        <v>54</v>
      </c>
      <c r="T63" s="115" t="s">
        <v>56</v>
      </c>
      <c r="U63" s="116" t="s">
        <v>58</v>
      </c>
      <c r="V63" s="116" t="s">
        <v>60</v>
      </c>
      <c r="W63" s="115" t="s">
        <v>62</v>
      </c>
      <c r="X63" s="115" t="s">
        <v>64</v>
      </c>
      <c r="Y63" s="116" t="s">
        <v>66</v>
      </c>
      <c r="Z63" s="115" t="s">
        <v>68</v>
      </c>
      <c r="AA63" s="115" t="s">
        <v>69</v>
      </c>
      <c r="AB63" s="115" t="s">
        <v>70</v>
      </c>
      <c r="AC63" s="115" t="s">
        <v>71</v>
      </c>
      <c r="AD63" s="115" t="s">
        <v>72</v>
      </c>
      <c r="AE63" s="115" t="s">
        <v>153</v>
      </c>
      <c r="AF63" s="115" t="s">
        <v>73</v>
      </c>
      <c r="AG63" s="115" t="s">
        <v>74</v>
      </c>
      <c r="AH63" s="115" t="s">
        <v>75</v>
      </c>
      <c r="AI63" s="116" t="s">
        <v>76</v>
      </c>
      <c r="AJ63" s="116" t="s">
        <v>77</v>
      </c>
      <c r="AK63" s="116" t="s">
        <v>78</v>
      </c>
      <c r="AL63" s="116" t="s">
        <v>19</v>
      </c>
      <c r="AM63" s="116" t="s">
        <v>20</v>
      </c>
      <c r="AN63" s="116" t="s">
        <v>79</v>
      </c>
      <c r="AO63" s="115" t="s">
        <v>11</v>
      </c>
      <c r="AP63" s="115" t="s">
        <v>14</v>
      </c>
      <c r="AQ63" s="115" t="s">
        <v>15</v>
      </c>
      <c r="AR63" s="115" t="s">
        <v>80</v>
      </c>
      <c r="AS63" s="115" t="s">
        <v>5</v>
      </c>
      <c r="AT63" s="117" t="s">
        <v>158</v>
      </c>
    </row>
    <row r="64" spans="1:71">
      <c r="A64" s="119" t="s">
        <v>180</v>
      </c>
      <c r="B64" s="120" t="s">
        <v>22</v>
      </c>
      <c r="C64" s="183">
        <f>C7/C$58</f>
        <v>0.24487318334264951</v>
      </c>
      <c r="D64" s="183">
        <f t="shared" ref="D64:AT65" si="5">D7/D$58</f>
        <v>0</v>
      </c>
      <c r="E64" s="183">
        <f t="shared" si="5"/>
        <v>0</v>
      </c>
      <c r="F64" s="183">
        <f t="shared" si="5"/>
        <v>0</v>
      </c>
      <c r="G64" s="183">
        <f t="shared" si="5"/>
        <v>0.19471635098855072</v>
      </c>
      <c r="H64" s="184">
        <f t="shared" si="5"/>
        <v>1.3280212483399733E-3</v>
      </c>
      <c r="I64" s="183">
        <f t="shared" si="5"/>
        <v>0</v>
      </c>
      <c r="J64" s="183">
        <f t="shared" si="5"/>
        <v>0</v>
      </c>
      <c r="K64" s="183">
        <f t="shared" si="5"/>
        <v>1.6426551770566851E-2</v>
      </c>
      <c r="L64" s="183">
        <f t="shared" si="5"/>
        <v>0</v>
      </c>
      <c r="M64" s="183">
        <f t="shared" si="5"/>
        <v>0</v>
      </c>
      <c r="N64" s="183">
        <f t="shared" si="5"/>
        <v>0</v>
      </c>
      <c r="O64" s="183">
        <f t="shared" si="5"/>
        <v>0</v>
      </c>
      <c r="P64" s="183">
        <f t="shared" si="5"/>
        <v>0</v>
      </c>
      <c r="Q64" s="183">
        <f t="shared" si="5"/>
        <v>0</v>
      </c>
      <c r="R64" s="183">
        <f t="shared" si="5"/>
        <v>0</v>
      </c>
      <c r="S64" s="183">
        <f t="shared" si="5"/>
        <v>0</v>
      </c>
      <c r="T64" s="183">
        <f t="shared" si="5"/>
        <v>0</v>
      </c>
      <c r="U64" s="183">
        <f t="shared" si="5"/>
        <v>1.3214888774686147E-3</v>
      </c>
      <c r="V64" s="183">
        <f t="shared" si="5"/>
        <v>9.5322073594914295E-4</v>
      </c>
      <c r="W64" s="183">
        <f t="shared" si="5"/>
        <v>2.6899880854408999E-3</v>
      </c>
      <c r="X64" s="183">
        <f t="shared" si="5"/>
        <v>0</v>
      </c>
      <c r="Y64" s="183">
        <f t="shared" si="5"/>
        <v>0</v>
      </c>
      <c r="Z64" s="183">
        <f t="shared" si="5"/>
        <v>4.0226377406647062E-4</v>
      </c>
      <c r="AA64" s="183">
        <f t="shared" si="5"/>
        <v>0</v>
      </c>
      <c r="AB64" s="183">
        <f t="shared" si="5"/>
        <v>0</v>
      </c>
      <c r="AC64" s="183">
        <f t="shared" si="5"/>
        <v>3.5449245658628406E-4</v>
      </c>
      <c r="AD64" s="183">
        <f t="shared" si="5"/>
        <v>0</v>
      </c>
      <c r="AE64" s="183">
        <f t="shared" si="5"/>
        <v>0</v>
      </c>
      <c r="AF64" s="183">
        <f t="shared" si="5"/>
        <v>0</v>
      </c>
      <c r="AG64" s="183">
        <f t="shared" si="5"/>
        <v>3.5624291967197153E-5</v>
      </c>
      <c r="AH64" s="183">
        <f t="shared" si="5"/>
        <v>3.0703492942227716E-3</v>
      </c>
      <c r="AI64" s="183">
        <f t="shared" si="5"/>
        <v>2.237998512700201E-3</v>
      </c>
      <c r="AJ64" s="183">
        <f t="shared" si="5"/>
        <v>2.6406529614595611E-3</v>
      </c>
      <c r="AK64" s="183">
        <f t="shared" si="5"/>
        <v>0</v>
      </c>
      <c r="AL64" s="183">
        <f t="shared" si="5"/>
        <v>0</v>
      </c>
      <c r="AM64" s="183">
        <f t="shared" si="5"/>
        <v>0</v>
      </c>
      <c r="AN64" s="183">
        <f t="shared" si="5"/>
        <v>9.7824146423182363E-6</v>
      </c>
      <c r="AO64" s="183">
        <f t="shared" si="5"/>
        <v>1.3428395081266717E-2</v>
      </c>
      <c r="AP64" s="183">
        <f t="shared" si="5"/>
        <v>2.6095961339316534E-2</v>
      </c>
      <c r="AQ64" s="183">
        <f t="shared" si="5"/>
        <v>0</v>
      </c>
      <c r="AR64" s="183">
        <f t="shared" si="5"/>
        <v>8.3024663474568616E-3</v>
      </c>
      <c r="AS64" s="183">
        <f t="shared" si="5"/>
        <v>0</v>
      </c>
      <c r="AT64" s="185">
        <f t="shared" si="5"/>
        <v>1.2495561976855387E-2</v>
      </c>
    </row>
    <row r="65" spans="1:46">
      <c r="A65" s="119" t="s">
        <v>128</v>
      </c>
      <c r="B65" s="120" t="s">
        <v>24</v>
      </c>
      <c r="C65" s="183">
        <f>C8/C$58</f>
        <v>1.5721073225265513E-4</v>
      </c>
      <c r="D65" s="184">
        <f t="shared" si="5"/>
        <v>0.28709288299155611</v>
      </c>
      <c r="E65" s="184">
        <f t="shared" si="5"/>
        <v>1.2309207287050715E-4</v>
      </c>
      <c r="F65" s="183">
        <f t="shared" si="5"/>
        <v>0</v>
      </c>
      <c r="G65" s="183">
        <f t="shared" si="5"/>
        <v>3.1829210912345118E-4</v>
      </c>
      <c r="H65" s="184">
        <f t="shared" si="5"/>
        <v>0</v>
      </c>
      <c r="I65" s="184">
        <f t="shared" si="5"/>
        <v>2.743320610687023E-2</v>
      </c>
      <c r="J65" s="183">
        <f t="shared" si="5"/>
        <v>0</v>
      </c>
      <c r="K65" s="183">
        <f t="shared" si="5"/>
        <v>0</v>
      </c>
      <c r="L65" s="183">
        <f t="shared" si="5"/>
        <v>0</v>
      </c>
      <c r="M65" s="183">
        <f t="shared" si="5"/>
        <v>0</v>
      </c>
      <c r="N65" s="183">
        <f t="shared" si="5"/>
        <v>0</v>
      </c>
      <c r="O65" s="183">
        <f t="shared" si="5"/>
        <v>0</v>
      </c>
      <c r="P65" s="183">
        <f t="shared" si="5"/>
        <v>0</v>
      </c>
      <c r="Q65" s="183">
        <f t="shared" si="5"/>
        <v>0</v>
      </c>
      <c r="R65" s="183">
        <f t="shared" si="5"/>
        <v>0</v>
      </c>
      <c r="S65" s="183">
        <f t="shared" si="5"/>
        <v>0</v>
      </c>
      <c r="T65" s="183">
        <f t="shared" si="5"/>
        <v>0</v>
      </c>
      <c r="U65" s="183">
        <f t="shared" si="5"/>
        <v>0</v>
      </c>
      <c r="V65" s="184">
        <f t="shared" si="5"/>
        <v>1.0455803319369027E-5</v>
      </c>
      <c r="W65" s="184">
        <f t="shared" si="5"/>
        <v>2.9888756504898889E-4</v>
      </c>
      <c r="X65" s="183">
        <f t="shared" si="5"/>
        <v>0</v>
      </c>
      <c r="Y65" s="183">
        <f t="shared" si="5"/>
        <v>0</v>
      </c>
      <c r="Z65" s="183">
        <f t="shared" si="5"/>
        <v>0</v>
      </c>
      <c r="AA65" s="183">
        <f t="shared" si="5"/>
        <v>0</v>
      </c>
      <c r="AB65" s="183">
        <f t="shared" si="5"/>
        <v>0</v>
      </c>
      <c r="AC65" s="183">
        <f t="shared" si="5"/>
        <v>0</v>
      </c>
      <c r="AD65" s="183">
        <f t="shared" si="5"/>
        <v>0</v>
      </c>
      <c r="AE65" s="183">
        <f t="shared" si="5"/>
        <v>0</v>
      </c>
      <c r="AF65" s="183">
        <f t="shared" si="5"/>
        <v>0</v>
      </c>
      <c r="AG65" s="183">
        <f t="shared" si="5"/>
        <v>4.749905595626287E-6</v>
      </c>
      <c r="AH65" s="183">
        <f t="shared" si="5"/>
        <v>5.7107153174821792E-5</v>
      </c>
      <c r="AI65" s="184">
        <f t="shared" si="5"/>
        <v>7.8711758714390277E-5</v>
      </c>
      <c r="AJ65" s="183">
        <f t="shared" si="5"/>
        <v>0</v>
      </c>
      <c r="AK65" s="183">
        <f t="shared" si="5"/>
        <v>0</v>
      </c>
      <c r="AL65" s="183">
        <f t="shared" si="5"/>
        <v>0</v>
      </c>
      <c r="AM65" s="183">
        <f t="shared" si="5"/>
        <v>0</v>
      </c>
      <c r="AN65" s="183">
        <f t="shared" si="5"/>
        <v>0</v>
      </c>
      <c r="AO65" s="183">
        <f t="shared" si="5"/>
        <v>1.40060455473436E-3</v>
      </c>
      <c r="AP65" s="183">
        <f t="shared" si="5"/>
        <v>1.7787163191130785E-3</v>
      </c>
      <c r="AQ65" s="183">
        <f t="shared" si="5"/>
        <v>0</v>
      </c>
      <c r="AR65" s="183">
        <f t="shared" si="5"/>
        <v>2.5295871352425694E-4</v>
      </c>
      <c r="AS65" s="183">
        <f t="shared" si="5"/>
        <v>0</v>
      </c>
      <c r="AT65" s="185">
        <f t="shared" si="5"/>
        <v>1.8788550157563605E-4</v>
      </c>
    </row>
    <row r="66" spans="1:46">
      <c r="A66" s="119" t="s">
        <v>125</v>
      </c>
      <c r="B66" s="120" t="s">
        <v>26</v>
      </c>
      <c r="C66" s="183">
        <f t="shared" ref="C66:AT71" si="6">C9/C$58</f>
        <v>0</v>
      </c>
      <c r="D66" s="183">
        <f t="shared" si="6"/>
        <v>0</v>
      </c>
      <c r="E66" s="184">
        <f t="shared" si="6"/>
        <v>3.7973904480551456E-2</v>
      </c>
      <c r="F66" s="183">
        <f t="shared" si="6"/>
        <v>0</v>
      </c>
      <c r="G66" s="183">
        <f t="shared" si="6"/>
        <v>8.372466348682087E-3</v>
      </c>
      <c r="H66" s="184">
        <f t="shared" si="6"/>
        <v>0</v>
      </c>
      <c r="I66" s="183">
        <f t="shared" si="6"/>
        <v>0</v>
      </c>
      <c r="J66" s="183">
        <f t="shared" si="6"/>
        <v>0</v>
      </c>
      <c r="K66" s="183">
        <f t="shared" si="6"/>
        <v>0</v>
      </c>
      <c r="L66" s="183">
        <f t="shared" si="6"/>
        <v>0</v>
      </c>
      <c r="M66" s="183">
        <f t="shared" si="6"/>
        <v>0</v>
      </c>
      <c r="N66" s="183">
        <f t="shared" si="6"/>
        <v>0</v>
      </c>
      <c r="O66" s="183">
        <f t="shared" si="6"/>
        <v>0</v>
      </c>
      <c r="P66" s="183">
        <f t="shared" si="6"/>
        <v>0</v>
      </c>
      <c r="Q66" s="183">
        <f t="shared" si="6"/>
        <v>0</v>
      </c>
      <c r="R66" s="183">
        <f t="shared" si="6"/>
        <v>0</v>
      </c>
      <c r="S66" s="183">
        <f t="shared" si="6"/>
        <v>0</v>
      </c>
      <c r="T66" s="183">
        <f t="shared" si="6"/>
        <v>0</v>
      </c>
      <c r="U66" s="183">
        <f t="shared" si="6"/>
        <v>3.6708024374128185E-5</v>
      </c>
      <c r="V66" s="183">
        <f t="shared" si="6"/>
        <v>0</v>
      </c>
      <c r="W66" s="183">
        <f t="shared" si="6"/>
        <v>0</v>
      </c>
      <c r="X66" s="183">
        <f t="shared" si="6"/>
        <v>0</v>
      </c>
      <c r="Y66" s="183">
        <f t="shared" si="6"/>
        <v>0</v>
      </c>
      <c r="Z66" s="183">
        <f t="shared" si="6"/>
        <v>0</v>
      </c>
      <c r="AA66" s="183">
        <f t="shared" si="6"/>
        <v>0</v>
      </c>
      <c r="AB66" s="183">
        <f t="shared" si="6"/>
        <v>0</v>
      </c>
      <c r="AC66" s="183">
        <f t="shared" si="6"/>
        <v>7.1208091716022133E-5</v>
      </c>
      <c r="AD66" s="183">
        <f t="shared" si="6"/>
        <v>0</v>
      </c>
      <c r="AE66" s="183">
        <f t="shared" si="6"/>
        <v>0</v>
      </c>
      <c r="AF66" s="183">
        <f t="shared" si="6"/>
        <v>0</v>
      </c>
      <c r="AG66" s="183">
        <f t="shared" si="6"/>
        <v>4.749905595626287E-6</v>
      </c>
      <c r="AH66" s="183">
        <f t="shared" si="6"/>
        <v>1.7468070382886666E-4</v>
      </c>
      <c r="AI66" s="184">
        <f t="shared" si="6"/>
        <v>8.411584961119916E-4</v>
      </c>
      <c r="AJ66" s="183">
        <f t="shared" si="6"/>
        <v>0</v>
      </c>
      <c r="AK66" s="183">
        <f t="shared" si="6"/>
        <v>0</v>
      </c>
      <c r="AL66" s="183">
        <f t="shared" si="6"/>
        <v>0</v>
      </c>
      <c r="AM66" s="183">
        <f t="shared" si="6"/>
        <v>0</v>
      </c>
      <c r="AN66" s="183">
        <f t="shared" si="6"/>
        <v>0</v>
      </c>
      <c r="AO66" s="183">
        <f t="shared" si="6"/>
        <v>6.4174592875116719E-3</v>
      </c>
      <c r="AP66" s="183">
        <f t="shared" si="6"/>
        <v>8.5077869601413222E-3</v>
      </c>
      <c r="AQ66" s="183">
        <f t="shared" si="6"/>
        <v>0</v>
      </c>
      <c r="AR66" s="183">
        <f t="shared" si="6"/>
        <v>1.2738278073900081E-3</v>
      </c>
      <c r="AS66" s="183">
        <f t="shared" si="6"/>
        <v>0</v>
      </c>
      <c r="AT66" s="185">
        <f t="shared" si="6"/>
        <v>9.4633722507227636E-4</v>
      </c>
    </row>
    <row r="67" spans="1:46">
      <c r="A67" s="119" t="s">
        <v>124</v>
      </c>
      <c r="B67" s="120" t="s">
        <v>28</v>
      </c>
      <c r="C67" s="183">
        <f t="shared" si="6"/>
        <v>8.733929569591951E-6</v>
      </c>
      <c r="D67" s="183">
        <f t="shared" si="6"/>
        <v>0</v>
      </c>
      <c r="E67" s="183">
        <f t="shared" si="6"/>
        <v>0</v>
      </c>
      <c r="F67" s="183">
        <f t="shared" si="6"/>
        <v>6.8108292184573468E-4</v>
      </c>
      <c r="G67" s="183">
        <f t="shared" si="6"/>
        <v>2.3064645588655885E-4</v>
      </c>
      <c r="H67" s="183">
        <f t="shared" si="6"/>
        <v>0</v>
      </c>
      <c r="I67" s="183">
        <f t="shared" si="6"/>
        <v>0</v>
      </c>
      <c r="J67" s="183">
        <f t="shared" si="6"/>
        <v>3.2835820895522386E-3</v>
      </c>
      <c r="K67" s="184">
        <f t="shared" si="6"/>
        <v>6.7321933485929714E-3</v>
      </c>
      <c r="L67" s="184">
        <f t="shared" si="6"/>
        <v>0.72565072077242498</v>
      </c>
      <c r="M67" s="183">
        <f t="shared" si="6"/>
        <v>7.9479059809999558E-2</v>
      </c>
      <c r="N67" s="183">
        <f t="shared" si="6"/>
        <v>0</v>
      </c>
      <c r="O67" s="183">
        <f t="shared" si="6"/>
        <v>0</v>
      </c>
      <c r="P67" s="183">
        <f t="shared" si="6"/>
        <v>4.6637129817782069E-4</v>
      </c>
      <c r="Q67" s="183">
        <f t="shared" si="6"/>
        <v>0</v>
      </c>
      <c r="R67" s="183">
        <f t="shared" si="6"/>
        <v>0</v>
      </c>
      <c r="S67" s="183">
        <f t="shared" si="6"/>
        <v>0</v>
      </c>
      <c r="T67" s="183">
        <f t="shared" si="6"/>
        <v>0</v>
      </c>
      <c r="U67" s="183">
        <f t="shared" si="6"/>
        <v>7.3416048748256371E-5</v>
      </c>
      <c r="V67" s="183">
        <f t="shared" si="6"/>
        <v>2.9241396616502048E-3</v>
      </c>
      <c r="W67" s="183">
        <f t="shared" si="6"/>
        <v>2.2019415408677565E-2</v>
      </c>
      <c r="X67" s="183">
        <f t="shared" si="6"/>
        <v>0.18375666869955551</v>
      </c>
      <c r="Y67" s="183">
        <f t="shared" si="6"/>
        <v>0</v>
      </c>
      <c r="Z67" s="183">
        <f t="shared" si="6"/>
        <v>3.4677911557454363E-6</v>
      </c>
      <c r="AA67" s="183">
        <f t="shared" si="6"/>
        <v>0</v>
      </c>
      <c r="AB67" s="183">
        <f t="shared" si="6"/>
        <v>0</v>
      </c>
      <c r="AC67" s="183">
        <f t="shared" si="6"/>
        <v>1.548001993826568E-6</v>
      </c>
      <c r="AD67" s="183">
        <f t="shared" si="6"/>
        <v>0</v>
      </c>
      <c r="AE67" s="183">
        <f t="shared" si="6"/>
        <v>0</v>
      </c>
      <c r="AF67" s="183">
        <f t="shared" si="6"/>
        <v>0</v>
      </c>
      <c r="AG67" s="183">
        <f t="shared" si="6"/>
        <v>1.424971678687886E-5</v>
      </c>
      <c r="AH67" s="183">
        <f t="shared" si="6"/>
        <v>3.359244304401282E-6</v>
      </c>
      <c r="AI67" s="183">
        <f t="shared" si="6"/>
        <v>1.0573221319843469E-5</v>
      </c>
      <c r="AJ67" s="183">
        <f t="shared" si="6"/>
        <v>8.729431277552268E-5</v>
      </c>
      <c r="AK67" s="183">
        <f t="shared" si="6"/>
        <v>0</v>
      </c>
      <c r="AL67" s="183">
        <f t="shared" si="6"/>
        <v>0</v>
      </c>
      <c r="AM67" s="183">
        <f t="shared" si="6"/>
        <v>0</v>
      </c>
      <c r="AN67" s="183">
        <f t="shared" si="6"/>
        <v>7.3368109817386777E-6</v>
      </c>
      <c r="AO67" s="183">
        <f t="shared" si="6"/>
        <v>8.7043220915694687E-5</v>
      </c>
      <c r="AP67" s="183">
        <f t="shared" si="6"/>
        <v>0</v>
      </c>
      <c r="AQ67" s="183">
        <f t="shared" si="6"/>
        <v>0</v>
      </c>
      <c r="AR67" s="183">
        <f t="shared" si="6"/>
        <v>1.6713343572138405E-4</v>
      </c>
      <c r="AS67" s="184">
        <f t="shared" si="6"/>
        <v>0</v>
      </c>
      <c r="AT67" s="185">
        <f t="shared" si="6"/>
        <v>1.283281498203106E-2</v>
      </c>
    </row>
    <row r="68" spans="1:46">
      <c r="A68" s="119" t="s">
        <v>129</v>
      </c>
      <c r="B68" s="120" t="s">
        <v>30</v>
      </c>
      <c r="C68" s="184">
        <f t="shared" si="6"/>
        <v>0.11258035215204025</v>
      </c>
      <c r="D68" s="184">
        <f t="shared" si="6"/>
        <v>3.9806996381182146E-2</v>
      </c>
      <c r="E68" s="184">
        <f t="shared" si="6"/>
        <v>7.8778926637124574E-2</v>
      </c>
      <c r="F68" s="183">
        <f t="shared" si="6"/>
        <v>0</v>
      </c>
      <c r="G68" s="183">
        <f t="shared" si="6"/>
        <v>0.15033074701774132</v>
      </c>
      <c r="H68" s="183">
        <f t="shared" si="6"/>
        <v>9.9601593625498006E-4</v>
      </c>
      <c r="I68" s="183">
        <f t="shared" si="6"/>
        <v>0</v>
      </c>
      <c r="J68" s="183">
        <f t="shared" si="6"/>
        <v>2.6865671641791043E-3</v>
      </c>
      <c r="K68" s="183">
        <f t="shared" si="6"/>
        <v>2.6928773394371884E-4</v>
      </c>
      <c r="L68" s="183">
        <f t="shared" si="6"/>
        <v>0</v>
      </c>
      <c r="M68" s="183">
        <f t="shared" si="6"/>
        <v>0</v>
      </c>
      <c r="N68" s="183">
        <f t="shared" si="6"/>
        <v>0</v>
      </c>
      <c r="O68" s="183">
        <f t="shared" si="6"/>
        <v>0</v>
      </c>
      <c r="P68" s="183">
        <f t="shared" si="6"/>
        <v>0</v>
      </c>
      <c r="Q68" s="183">
        <f t="shared" si="6"/>
        <v>0</v>
      </c>
      <c r="R68" s="183">
        <f t="shared" si="6"/>
        <v>0</v>
      </c>
      <c r="S68" s="183">
        <f t="shared" si="6"/>
        <v>0</v>
      </c>
      <c r="T68" s="183">
        <f t="shared" si="6"/>
        <v>0</v>
      </c>
      <c r="U68" s="183">
        <f t="shared" si="6"/>
        <v>1.8354012187064093E-4</v>
      </c>
      <c r="V68" s="183">
        <f t="shared" si="6"/>
        <v>0</v>
      </c>
      <c r="W68" s="183">
        <f t="shared" si="6"/>
        <v>2.7432146381208569E-4</v>
      </c>
      <c r="X68" s="183">
        <f t="shared" si="6"/>
        <v>0</v>
      </c>
      <c r="Y68" s="183">
        <f t="shared" si="6"/>
        <v>0</v>
      </c>
      <c r="Z68" s="183">
        <f t="shared" si="6"/>
        <v>1.2657437718470842E-4</v>
      </c>
      <c r="AA68" s="183">
        <f t="shared" si="6"/>
        <v>0</v>
      </c>
      <c r="AB68" s="183">
        <f t="shared" si="6"/>
        <v>0</v>
      </c>
      <c r="AC68" s="183">
        <f t="shared" si="6"/>
        <v>2.0712266677399482E-3</v>
      </c>
      <c r="AD68" s="183">
        <f t="shared" si="6"/>
        <v>0</v>
      </c>
      <c r="AE68" s="183">
        <f t="shared" si="6"/>
        <v>0</v>
      </c>
      <c r="AF68" s="183">
        <f t="shared" si="6"/>
        <v>0</v>
      </c>
      <c r="AG68" s="184">
        <f t="shared" si="6"/>
        <v>3.5861787246978466E-4</v>
      </c>
      <c r="AH68" s="184">
        <f t="shared" si="6"/>
        <v>8.4585771584824269E-3</v>
      </c>
      <c r="AI68" s="184">
        <f t="shared" si="6"/>
        <v>8.5408132216957811E-3</v>
      </c>
      <c r="AJ68" s="183">
        <f t="shared" si="6"/>
        <v>2.1823578193880667E-3</v>
      </c>
      <c r="AK68" s="183">
        <f t="shared" si="6"/>
        <v>0</v>
      </c>
      <c r="AL68" s="183">
        <f t="shared" si="6"/>
        <v>0</v>
      </c>
      <c r="AM68" s="183">
        <f t="shared" si="6"/>
        <v>1.6110842597067828E-4</v>
      </c>
      <c r="AN68" s="183">
        <f t="shared" si="6"/>
        <v>0</v>
      </c>
      <c r="AO68" s="183">
        <f t="shared" si="6"/>
        <v>6.4206244955449701E-2</v>
      </c>
      <c r="AP68" s="183">
        <f t="shared" si="6"/>
        <v>0.28848504538163211</v>
      </c>
      <c r="AQ68" s="183">
        <f t="shared" si="6"/>
        <v>0</v>
      </c>
      <c r="AR68" s="183">
        <f t="shared" si="6"/>
        <v>3.5093504381606286E-2</v>
      </c>
      <c r="AS68" s="184">
        <f t="shared" si="6"/>
        <v>1.6553550736633007E-4</v>
      </c>
      <c r="AT68" s="185">
        <f t="shared" si="6"/>
        <v>2.1355877633318952E-2</v>
      </c>
    </row>
    <row r="69" spans="1:46">
      <c r="A69" s="119" t="s">
        <v>126</v>
      </c>
      <c r="B69" s="120" t="s">
        <v>32</v>
      </c>
      <c r="C69" s="184">
        <f t="shared" si="6"/>
        <v>2.646380659586361E-3</v>
      </c>
      <c r="D69" s="184">
        <f t="shared" si="6"/>
        <v>1.2062726176115801E-3</v>
      </c>
      <c r="E69" s="184">
        <f t="shared" si="6"/>
        <v>2.4679960610536681E-2</v>
      </c>
      <c r="F69" s="184">
        <f t="shared" si="6"/>
        <v>1.7027073046143367E-3</v>
      </c>
      <c r="G69" s="184">
        <f t="shared" si="6"/>
        <v>3.6903432941849418E-4</v>
      </c>
      <c r="H69" s="184">
        <f t="shared" si="6"/>
        <v>0.14209827357237717</v>
      </c>
      <c r="I69" s="184">
        <f t="shared" si="6"/>
        <v>4.2938931297709926E-3</v>
      </c>
      <c r="J69" s="184">
        <f t="shared" si="6"/>
        <v>1.6417910447761193E-3</v>
      </c>
      <c r="K69" s="184">
        <f t="shared" si="6"/>
        <v>5.3857546788743768E-4</v>
      </c>
      <c r="L69" s="184">
        <f t="shared" si="6"/>
        <v>1.6879916275615273E-5</v>
      </c>
      <c r="M69" s="184">
        <f t="shared" si="6"/>
        <v>4.4601043664421747E-4</v>
      </c>
      <c r="N69" s="184">
        <f t="shared" si="6"/>
        <v>2.6790063321967851E-3</v>
      </c>
      <c r="O69" s="184">
        <f t="shared" si="6"/>
        <v>0</v>
      </c>
      <c r="P69" s="184">
        <f t="shared" si="6"/>
        <v>5.1633965155401581E-4</v>
      </c>
      <c r="Q69" s="184">
        <f t="shared" si="6"/>
        <v>1.1534025374855825E-3</v>
      </c>
      <c r="R69" s="184">
        <f t="shared" si="6"/>
        <v>1.0473946059177796E-3</v>
      </c>
      <c r="S69" s="184">
        <f t="shared" si="6"/>
        <v>7.312346897736829E-5</v>
      </c>
      <c r="T69" s="184">
        <f t="shared" si="6"/>
        <v>0</v>
      </c>
      <c r="U69" s="184">
        <f t="shared" si="6"/>
        <v>7.3416048748256373E-4</v>
      </c>
      <c r="V69" s="184">
        <f t="shared" si="6"/>
        <v>4.2276298087982099E-3</v>
      </c>
      <c r="W69" s="184">
        <f t="shared" si="6"/>
        <v>7.6564348855014965E-4</v>
      </c>
      <c r="X69" s="184">
        <f t="shared" si="6"/>
        <v>2.7471470877493723E-5</v>
      </c>
      <c r="Y69" s="184">
        <f t="shared" si="6"/>
        <v>7.3884920994983603E-4</v>
      </c>
      <c r="Z69" s="184">
        <f t="shared" si="6"/>
        <v>3.2025051323309106E-3</v>
      </c>
      <c r="AA69" s="184">
        <f t="shared" si="6"/>
        <v>5.4912185147816463E-4</v>
      </c>
      <c r="AB69" s="184">
        <f t="shared" si="6"/>
        <v>1.0600762901570149E-5</v>
      </c>
      <c r="AC69" s="183">
        <f t="shared" si="6"/>
        <v>1.3606937525735532E-3</v>
      </c>
      <c r="AD69" s="183">
        <f t="shared" si="6"/>
        <v>6.5282673978326157E-4</v>
      </c>
      <c r="AE69" s="183">
        <f t="shared" si="6"/>
        <v>6.3046517365203804E-4</v>
      </c>
      <c r="AF69" s="183">
        <f t="shared" si="6"/>
        <v>4.1730421477256921E-4</v>
      </c>
      <c r="AG69" s="184">
        <f t="shared" si="6"/>
        <v>2.1445823764252685E-3</v>
      </c>
      <c r="AH69" s="183">
        <f t="shared" si="6"/>
        <v>1.3772901648045256E-4</v>
      </c>
      <c r="AI69" s="184">
        <f t="shared" si="6"/>
        <v>2.7737083929056036E-3</v>
      </c>
      <c r="AJ69" s="184">
        <f t="shared" si="6"/>
        <v>1.4840033171838855E-2</v>
      </c>
      <c r="AK69" s="184">
        <f t="shared" si="6"/>
        <v>2.4784264245319152E-4</v>
      </c>
      <c r="AL69" s="183">
        <f t="shared" si="6"/>
        <v>3.3730063123403847E-4</v>
      </c>
      <c r="AM69" s="183">
        <f t="shared" si="6"/>
        <v>0</v>
      </c>
      <c r="AN69" s="183">
        <f t="shared" si="6"/>
        <v>1.3304083913552802E-3</v>
      </c>
      <c r="AO69" s="183">
        <f t="shared" si="6"/>
        <v>5.8635478816845233E-3</v>
      </c>
      <c r="AP69" s="183">
        <f t="shared" si="6"/>
        <v>4.3452658937237303E-4</v>
      </c>
      <c r="AQ69" s="183">
        <f t="shared" si="6"/>
        <v>0</v>
      </c>
      <c r="AR69" s="183">
        <f t="shared" si="6"/>
        <v>3.4330111121149156E-3</v>
      </c>
      <c r="AS69" s="184">
        <f t="shared" si="6"/>
        <v>1.7960602549246814E-2</v>
      </c>
      <c r="AT69" s="185">
        <f t="shared" si="6"/>
        <v>1.9805895752949675E-3</v>
      </c>
    </row>
    <row r="70" spans="1:46">
      <c r="A70" s="119" t="s">
        <v>127</v>
      </c>
      <c r="B70" s="120" t="s">
        <v>34</v>
      </c>
      <c r="C70" s="184">
        <f t="shared" si="6"/>
        <v>1.8341252096143097E-3</v>
      </c>
      <c r="D70" s="184">
        <f t="shared" si="6"/>
        <v>6.0313630880579009E-3</v>
      </c>
      <c r="E70" s="184">
        <f t="shared" si="6"/>
        <v>1.4155588380108321E-3</v>
      </c>
      <c r="F70" s="184">
        <f t="shared" si="6"/>
        <v>2.4689255916907882E-3</v>
      </c>
      <c r="G70" s="184">
        <f t="shared" si="6"/>
        <v>5.8122906883412834E-4</v>
      </c>
      <c r="H70" s="184">
        <f t="shared" si="6"/>
        <v>0</v>
      </c>
      <c r="I70" s="184">
        <f t="shared" si="6"/>
        <v>0.14980916030534353</v>
      </c>
      <c r="J70" s="184">
        <f t="shared" si="6"/>
        <v>4.4776119402985075E-4</v>
      </c>
      <c r="K70" s="184">
        <f t="shared" si="6"/>
        <v>2.6928773394371884E-4</v>
      </c>
      <c r="L70" s="184">
        <f t="shared" si="6"/>
        <v>0</v>
      </c>
      <c r="M70" s="184">
        <f t="shared" si="6"/>
        <v>1.0258240042817003E-3</v>
      </c>
      <c r="N70" s="184">
        <f t="shared" si="6"/>
        <v>2.7601883422633546E-3</v>
      </c>
      <c r="O70" s="184">
        <f t="shared" si="6"/>
        <v>7.3991860895301518E-4</v>
      </c>
      <c r="P70" s="184">
        <f t="shared" si="6"/>
        <v>1.365801658949332E-3</v>
      </c>
      <c r="Q70" s="184">
        <f t="shared" si="6"/>
        <v>0</v>
      </c>
      <c r="R70" s="184">
        <f t="shared" si="6"/>
        <v>7.855459544383347E-4</v>
      </c>
      <c r="S70" s="184">
        <f t="shared" si="6"/>
        <v>1.2796607071039449E-4</v>
      </c>
      <c r="T70" s="184">
        <f t="shared" si="6"/>
        <v>0</v>
      </c>
      <c r="U70" s="184">
        <f t="shared" si="6"/>
        <v>7.8188091916893028E-3</v>
      </c>
      <c r="V70" s="184">
        <f t="shared" si="6"/>
        <v>3.7478826998278279E-2</v>
      </c>
      <c r="W70" s="184">
        <f t="shared" si="6"/>
        <v>3.5907451307940173E-3</v>
      </c>
      <c r="X70" s="184">
        <f t="shared" si="6"/>
        <v>9.560071865367815E-4</v>
      </c>
      <c r="Y70" s="184">
        <f t="shared" si="6"/>
        <v>1.4258493525347712E-3</v>
      </c>
      <c r="Z70" s="184">
        <f t="shared" si="6"/>
        <v>2.1430949342506798E-3</v>
      </c>
      <c r="AA70" s="184">
        <f t="shared" si="6"/>
        <v>1.4777181531648168E-3</v>
      </c>
      <c r="AB70" s="184">
        <f t="shared" si="6"/>
        <v>5.1237020690922386E-4</v>
      </c>
      <c r="AC70" s="183">
        <f t="shared" si="6"/>
        <v>9.1641718034532829E-4</v>
      </c>
      <c r="AD70" s="183">
        <f t="shared" si="6"/>
        <v>2.6113069591330462E-4</v>
      </c>
      <c r="AE70" s="183">
        <f t="shared" si="6"/>
        <v>2.5355664592527616E-3</v>
      </c>
      <c r="AF70" s="183">
        <f t="shared" si="6"/>
        <v>1.2360153408978003E-3</v>
      </c>
      <c r="AG70" s="184">
        <f t="shared" si="6"/>
        <v>1.1946012573000112E-3</v>
      </c>
      <c r="AH70" s="184">
        <f t="shared" si="6"/>
        <v>1.3907271420221306E-3</v>
      </c>
      <c r="AI70" s="184">
        <f t="shared" si="6"/>
        <v>5.2161225177894451E-3</v>
      </c>
      <c r="AJ70" s="184">
        <f t="shared" si="6"/>
        <v>1.5145563266553185E-2</v>
      </c>
      <c r="AK70" s="184">
        <f t="shared" si="6"/>
        <v>1.2166820629520311E-3</v>
      </c>
      <c r="AL70" s="183">
        <f t="shared" si="6"/>
        <v>2.4092902231002747E-4</v>
      </c>
      <c r="AM70" s="183">
        <f t="shared" si="6"/>
        <v>2.6851404328446377E-4</v>
      </c>
      <c r="AN70" s="183">
        <f t="shared" si="6"/>
        <v>2.1814784652369667E-3</v>
      </c>
      <c r="AO70" s="183">
        <f t="shared" si="6"/>
        <v>3.3867725956288476E-3</v>
      </c>
      <c r="AP70" s="183">
        <f t="shared" si="6"/>
        <v>2.891429267599342E-3</v>
      </c>
      <c r="AQ70" s="183">
        <f t="shared" si="6"/>
        <v>1.152073732718894E-3</v>
      </c>
      <c r="AR70" s="183">
        <f t="shared" si="6"/>
        <v>4.6752190803143918E-3</v>
      </c>
      <c r="AS70" s="184">
        <f t="shared" si="6"/>
        <v>0</v>
      </c>
      <c r="AT70" s="185">
        <f t="shared" si="6"/>
        <v>5.328862109242629E-3</v>
      </c>
    </row>
    <row r="71" spans="1:46">
      <c r="A71" s="119" t="s">
        <v>181</v>
      </c>
      <c r="B71" s="120" t="s">
        <v>36</v>
      </c>
      <c r="C71" s="184">
        <f t="shared" si="6"/>
        <v>1.593068753493572E-2</v>
      </c>
      <c r="D71" s="184">
        <f t="shared" si="6"/>
        <v>3.6188178528347406E-3</v>
      </c>
      <c r="E71" s="184">
        <f t="shared" si="6"/>
        <v>9.8473658296405718E-4</v>
      </c>
      <c r="F71" s="184">
        <f t="shared" si="6"/>
        <v>0</v>
      </c>
      <c r="G71" s="184">
        <f t="shared" si="6"/>
        <v>1.5771604653522894E-2</v>
      </c>
      <c r="H71" s="184">
        <f t="shared" si="6"/>
        <v>1.3280212483399733E-3</v>
      </c>
      <c r="I71" s="184">
        <f t="shared" si="6"/>
        <v>3.1011450381679389E-2</v>
      </c>
      <c r="J71" s="184">
        <f t="shared" si="6"/>
        <v>0.34686567164179105</v>
      </c>
      <c r="K71" s="184">
        <f t="shared" si="6"/>
        <v>1.2791167362326645E-2</v>
      </c>
      <c r="L71" s="184">
        <f t="shared" si="6"/>
        <v>0</v>
      </c>
      <c r="M71" s="184">
        <f t="shared" si="6"/>
        <v>1.7840417465768699E-3</v>
      </c>
      <c r="N71" s="184">
        <f t="shared" si="6"/>
        <v>0</v>
      </c>
      <c r="O71" s="184">
        <f t="shared" si="6"/>
        <v>0</v>
      </c>
      <c r="P71" s="184">
        <f t="shared" si="6"/>
        <v>4.497151803857557E-4</v>
      </c>
      <c r="Q71" s="184">
        <f t="shared" si="6"/>
        <v>0</v>
      </c>
      <c r="R71" s="184">
        <f t="shared" si="6"/>
        <v>9.68840010473946E-3</v>
      </c>
      <c r="S71" s="184">
        <f t="shared" si="6"/>
        <v>0</v>
      </c>
      <c r="T71" s="184">
        <f t="shared" si="6"/>
        <v>8.6355785837651119E-4</v>
      </c>
      <c r="U71" s="184">
        <f t="shared" si="6"/>
        <v>6.0568240217311504E-2</v>
      </c>
      <c r="V71" s="184">
        <f t="shared" si="6"/>
        <v>2.9659628749276806E-3</v>
      </c>
      <c r="W71" s="184">
        <f t="shared" si="6"/>
        <v>0</v>
      </c>
      <c r="X71" s="184">
        <f t="shared" si="6"/>
        <v>0</v>
      </c>
      <c r="Y71" s="184">
        <f t="shared" si="6"/>
        <v>1.2962266841225193E-4</v>
      </c>
      <c r="Z71" s="184">
        <f t="shared" si="6"/>
        <v>8.9174249569993896E-3</v>
      </c>
      <c r="AA71" s="184">
        <f t="shared" si="6"/>
        <v>1.1294945400323222E-3</v>
      </c>
      <c r="AB71" s="184">
        <f t="shared" si="6"/>
        <v>4.2403051606280596E-5</v>
      </c>
      <c r="AC71" s="183">
        <f t="shared" si="6"/>
        <v>7.074369111787416E-4</v>
      </c>
      <c r="AD71" s="183">
        <f t="shared" si="6"/>
        <v>5.2226139182660924E-4</v>
      </c>
      <c r="AE71" s="183">
        <f t="shared" si="6"/>
        <v>2.9467393985910472E-3</v>
      </c>
      <c r="AF71" s="183">
        <f t="shared" si="6"/>
        <v>1.1887208632235757E-2</v>
      </c>
      <c r="AG71" s="184">
        <f t="shared" si="6"/>
        <v>2.7786947734413777E-4</v>
      </c>
      <c r="AH71" s="184">
        <f t="shared" si="6"/>
        <v>1.908050764899928E-3</v>
      </c>
      <c r="AI71" s="184">
        <f t="shared" si="6"/>
        <v>2.1299166947640231E-3</v>
      </c>
      <c r="AJ71" s="184">
        <f t="shared" si="6"/>
        <v>3.426301776439265E-3</v>
      </c>
      <c r="AK71" s="184">
        <f t="shared" si="6"/>
        <v>0</v>
      </c>
      <c r="AL71" s="183">
        <f t="shared" ref="AL71:AT71" si="7">AL14/AL$58</f>
        <v>2.8911482677203298E-4</v>
      </c>
      <c r="AM71" s="183">
        <f t="shared" si="7"/>
        <v>8.5924493851028414E-4</v>
      </c>
      <c r="AN71" s="183">
        <f t="shared" si="7"/>
        <v>3.0814606123302445E-3</v>
      </c>
      <c r="AO71" s="183">
        <f t="shared" si="7"/>
        <v>1.4243436149840949E-3</v>
      </c>
      <c r="AP71" s="183">
        <f t="shared" si="7"/>
        <v>3.2691019106986944E-3</v>
      </c>
      <c r="AQ71" s="183">
        <f t="shared" si="7"/>
        <v>0</v>
      </c>
      <c r="AR71" s="183">
        <f t="shared" si="7"/>
        <v>1.8520191525883097E-3</v>
      </c>
      <c r="AS71" s="184">
        <f t="shared" si="7"/>
        <v>0.41607349776527064</v>
      </c>
      <c r="AT71" s="185">
        <f t="shared" si="7"/>
        <v>4.5235125179818036E-3</v>
      </c>
    </row>
    <row r="72" spans="1:46">
      <c r="A72" s="119" t="s">
        <v>182</v>
      </c>
      <c r="B72" s="120" t="s">
        <v>38</v>
      </c>
      <c r="C72" s="183">
        <f t="shared" ref="C72:AT77" si="8">C15/C$58</f>
        <v>6.0892956959195083E-2</v>
      </c>
      <c r="D72" s="184">
        <f t="shared" si="8"/>
        <v>0</v>
      </c>
      <c r="E72" s="184">
        <f t="shared" si="8"/>
        <v>1.0955194485475135E-2</v>
      </c>
      <c r="F72" s="184">
        <f t="shared" si="8"/>
        <v>1.6516260854759067E-2</v>
      </c>
      <c r="G72" s="184">
        <f t="shared" si="8"/>
        <v>6.7256506536520558E-3</v>
      </c>
      <c r="H72" s="184">
        <f t="shared" si="8"/>
        <v>2.6560424966799469E-2</v>
      </c>
      <c r="I72" s="184">
        <f t="shared" si="8"/>
        <v>3.4828244274809163E-2</v>
      </c>
      <c r="J72" s="184">
        <f t="shared" si="8"/>
        <v>3.3880597014925372E-2</v>
      </c>
      <c r="K72" s="184">
        <f t="shared" si="8"/>
        <v>0.17799919213679816</v>
      </c>
      <c r="L72" s="184">
        <f t="shared" si="8"/>
        <v>5.3340535430944263E-3</v>
      </c>
      <c r="M72" s="184">
        <f t="shared" si="8"/>
        <v>1.2733597966192408E-2</v>
      </c>
      <c r="N72" s="184">
        <f t="shared" si="8"/>
        <v>4.0753369053417761E-2</v>
      </c>
      <c r="O72" s="184">
        <f t="shared" si="8"/>
        <v>4.8094709581945989E-3</v>
      </c>
      <c r="P72" s="184">
        <f t="shared" si="8"/>
        <v>1.5123754955195043E-2</v>
      </c>
      <c r="Q72" s="184">
        <f t="shared" si="8"/>
        <v>1.1534025374855825E-3</v>
      </c>
      <c r="R72" s="184">
        <f t="shared" si="8"/>
        <v>1.0473946059177796E-2</v>
      </c>
      <c r="S72" s="184">
        <f t="shared" si="8"/>
        <v>6.4165844027640672E-3</v>
      </c>
      <c r="T72" s="184">
        <f t="shared" si="8"/>
        <v>2.1588946459412781E-3</v>
      </c>
      <c r="U72" s="184">
        <f t="shared" si="8"/>
        <v>8.6998017766683797E-2</v>
      </c>
      <c r="V72" s="184">
        <f t="shared" si="8"/>
        <v>7.8889036044639312E-3</v>
      </c>
      <c r="W72" s="184">
        <f t="shared" si="8"/>
        <v>2.5548745286379324E-3</v>
      </c>
      <c r="X72" s="184">
        <f t="shared" si="8"/>
        <v>2.5823182624844102E-4</v>
      </c>
      <c r="Y72" s="184">
        <f t="shared" si="8"/>
        <v>9.1254358562225368E-3</v>
      </c>
      <c r="Z72" s="184">
        <f t="shared" si="8"/>
        <v>2.0806746934472617E-5</v>
      </c>
      <c r="AA72" s="184">
        <f t="shared" si="8"/>
        <v>1.7857621186281777E-5</v>
      </c>
      <c r="AB72" s="184">
        <f t="shared" si="8"/>
        <v>3.1802288704710452E-5</v>
      </c>
      <c r="AC72" s="183">
        <f t="shared" si="8"/>
        <v>2.9412037882704795E-4</v>
      </c>
      <c r="AD72" s="183">
        <f t="shared" si="8"/>
        <v>1.3056534795665231E-3</v>
      </c>
      <c r="AE72" s="183">
        <f t="shared" si="8"/>
        <v>4.9340752720594282E-4</v>
      </c>
      <c r="AF72" s="183">
        <f t="shared" si="8"/>
        <v>1.9315223655187489E-3</v>
      </c>
      <c r="AG72" s="184">
        <f t="shared" si="8"/>
        <v>1.3798475755294364E-3</v>
      </c>
      <c r="AH72" s="184">
        <f t="shared" si="8"/>
        <v>1.0548027115820026E-3</v>
      </c>
      <c r="AI72" s="184">
        <f t="shared" si="8"/>
        <v>0.11205499954770108</v>
      </c>
      <c r="AJ72" s="184">
        <f t="shared" si="8"/>
        <v>3.3171838854698615E-3</v>
      </c>
      <c r="AK72" s="184">
        <f t="shared" si="8"/>
        <v>1.5771804519748553E-4</v>
      </c>
      <c r="AL72" s="183">
        <f t="shared" si="8"/>
        <v>2.8429624632583242E-3</v>
      </c>
      <c r="AM72" s="183">
        <f t="shared" si="8"/>
        <v>0</v>
      </c>
      <c r="AN72" s="183">
        <f t="shared" si="8"/>
        <v>5.524618669249224E-3</v>
      </c>
      <c r="AO72" s="183">
        <f t="shared" si="8"/>
        <v>3.837814740373811E-3</v>
      </c>
      <c r="AP72" s="183">
        <f t="shared" si="8"/>
        <v>3.6914455115839915E-3</v>
      </c>
      <c r="AQ72" s="183">
        <f t="shared" si="8"/>
        <v>1.152073732718894E-3</v>
      </c>
      <c r="AR72" s="183">
        <f t="shared" si="8"/>
        <v>1.5444032884632758E-2</v>
      </c>
      <c r="AS72" s="184">
        <f t="shared" si="8"/>
        <v>1.4236053633504386E-2</v>
      </c>
      <c r="AT72" s="185">
        <f t="shared" si="8"/>
        <v>1.8605810190068676E-2</v>
      </c>
    </row>
    <row r="73" spans="1:46">
      <c r="A73" s="119" t="s">
        <v>183</v>
      </c>
      <c r="B73" s="120" t="s">
        <v>40</v>
      </c>
      <c r="C73" s="183">
        <f t="shared" si="8"/>
        <v>2.3616545556176635E-2</v>
      </c>
      <c r="D73" s="183">
        <f t="shared" si="8"/>
        <v>1.5681544028950542E-2</v>
      </c>
      <c r="E73" s="183">
        <f t="shared" si="8"/>
        <v>6.7823732151649441E-2</v>
      </c>
      <c r="F73" s="183">
        <f t="shared" si="8"/>
        <v>0.1011408138940916</v>
      </c>
      <c r="G73" s="183">
        <f t="shared" si="8"/>
        <v>7.5744296113145924E-3</v>
      </c>
      <c r="H73" s="183">
        <f t="shared" si="8"/>
        <v>3.3200531208499334E-4</v>
      </c>
      <c r="I73" s="183">
        <f t="shared" si="8"/>
        <v>1.4312977099236641E-3</v>
      </c>
      <c r="J73" s="184">
        <f t="shared" si="8"/>
        <v>9.2537313432835815E-3</v>
      </c>
      <c r="K73" s="184">
        <f t="shared" si="8"/>
        <v>1.8580853642116601E-2</v>
      </c>
      <c r="L73" s="184">
        <f t="shared" si="8"/>
        <v>3.6241180243745993E-2</v>
      </c>
      <c r="M73" s="184">
        <f t="shared" si="8"/>
        <v>3.5948441193523931E-2</v>
      </c>
      <c r="N73" s="184">
        <f t="shared" si="8"/>
        <v>7.9152459814905013E-3</v>
      </c>
      <c r="O73" s="184">
        <f t="shared" si="8"/>
        <v>2.2197558268590455E-3</v>
      </c>
      <c r="P73" s="184">
        <f t="shared" si="8"/>
        <v>3.2645990872447448E-3</v>
      </c>
      <c r="Q73" s="184">
        <f t="shared" si="8"/>
        <v>0</v>
      </c>
      <c r="R73" s="184">
        <f t="shared" si="8"/>
        <v>1.8329405603561141E-3</v>
      </c>
      <c r="S73" s="184">
        <f t="shared" si="8"/>
        <v>7.1295382252934076E-4</v>
      </c>
      <c r="T73" s="184">
        <f t="shared" si="8"/>
        <v>0</v>
      </c>
      <c r="U73" s="184">
        <f t="shared" si="8"/>
        <v>4.6986271198884077E-3</v>
      </c>
      <c r="V73" s="184">
        <f t="shared" si="8"/>
        <v>1.203462962059375E-2</v>
      </c>
      <c r="W73" s="184">
        <f t="shared" si="8"/>
        <v>6.266812425534006E-2</v>
      </c>
      <c r="X73" s="184">
        <f t="shared" si="8"/>
        <v>8.6117566906767321E-2</v>
      </c>
      <c r="Y73" s="184">
        <f t="shared" si="8"/>
        <v>1.0447587074027506E-2</v>
      </c>
      <c r="Z73" s="184">
        <f t="shared" si="8"/>
        <v>2.001088886422904E-2</v>
      </c>
      <c r="AA73" s="184">
        <f t="shared" si="8"/>
        <v>2.7188228256114005E-3</v>
      </c>
      <c r="AB73" s="184">
        <f t="shared" si="8"/>
        <v>1.1077797232140806E-3</v>
      </c>
      <c r="AC73" s="183">
        <f t="shared" si="8"/>
        <v>8.4140100372449275E-2</v>
      </c>
      <c r="AD73" s="183">
        <f t="shared" si="8"/>
        <v>1.0314662488575531E-2</v>
      </c>
      <c r="AE73" s="183">
        <f t="shared" si="8"/>
        <v>4.1117293933828564E-3</v>
      </c>
      <c r="AF73" s="183">
        <f t="shared" si="8"/>
        <v>3.1516404029966415E-3</v>
      </c>
      <c r="AG73" s="184">
        <f t="shared" si="8"/>
        <v>2.0602715521029019E-2</v>
      </c>
      <c r="AH73" s="184">
        <f t="shared" si="8"/>
        <v>6.2414759175775814E-3</v>
      </c>
      <c r="AI73" s="184">
        <f t="shared" si="8"/>
        <v>4.1341295360587966E-3</v>
      </c>
      <c r="AJ73" s="184">
        <f t="shared" si="8"/>
        <v>1.2483086726899743E-2</v>
      </c>
      <c r="AK73" s="184">
        <f t="shared" si="8"/>
        <v>2.6338913547980083E-2</v>
      </c>
      <c r="AL73" s="183">
        <f t="shared" si="8"/>
        <v>5.0113236640485712E-3</v>
      </c>
      <c r="AM73" s="183">
        <f t="shared" si="8"/>
        <v>3.5443853713549218E-3</v>
      </c>
      <c r="AN73" s="183">
        <f t="shared" si="8"/>
        <v>5.0623995773996875E-3</v>
      </c>
      <c r="AO73" s="183">
        <f t="shared" si="8"/>
        <v>1.6482820833399275E-2</v>
      </c>
      <c r="AP73" s="183">
        <f t="shared" si="8"/>
        <v>7.3463420577067557E-3</v>
      </c>
      <c r="AQ73" s="183">
        <f t="shared" si="8"/>
        <v>7.6804915514592934E-3</v>
      </c>
      <c r="AR73" s="183">
        <f t="shared" si="8"/>
        <v>2.2870177974523443E-2</v>
      </c>
      <c r="AS73" s="184">
        <f t="shared" si="8"/>
        <v>1.0759807978811455E-3</v>
      </c>
      <c r="AT73" s="185">
        <f t="shared" si="8"/>
        <v>2.1346909702492572E-2</v>
      </c>
    </row>
    <row r="74" spans="1:46">
      <c r="A74" s="119" t="s">
        <v>184</v>
      </c>
      <c r="B74" s="120" t="s">
        <v>42</v>
      </c>
      <c r="C74" s="184">
        <f t="shared" si="8"/>
        <v>1.4061626607043041E-3</v>
      </c>
      <c r="D74" s="184">
        <f t="shared" si="8"/>
        <v>0</v>
      </c>
      <c r="E74" s="183">
        <f t="shared" si="8"/>
        <v>0</v>
      </c>
      <c r="F74" s="183">
        <f t="shared" si="8"/>
        <v>0</v>
      </c>
      <c r="G74" s="184">
        <f t="shared" si="8"/>
        <v>6.3243258204094439E-3</v>
      </c>
      <c r="H74" s="183">
        <f t="shared" si="8"/>
        <v>0</v>
      </c>
      <c r="I74" s="184">
        <f t="shared" si="8"/>
        <v>6.6793893129770991E-3</v>
      </c>
      <c r="J74" s="184">
        <f t="shared" si="8"/>
        <v>4.4776119402985075E-4</v>
      </c>
      <c r="K74" s="184">
        <f t="shared" si="8"/>
        <v>6.1936178807055339E-3</v>
      </c>
      <c r="L74" s="184">
        <f t="shared" si="8"/>
        <v>7.5959623240268723E-4</v>
      </c>
      <c r="M74" s="184">
        <f t="shared" si="8"/>
        <v>0.1982962401320191</v>
      </c>
      <c r="N74" s="184">
        <f t="shared" si="8"/>
        <v>9.7012502029550259E-3</v>
      </c>
      <c r="O74" s="184">
        <f t="shared" si="8"/>
        <v>2.5897151313355529E-2</v>
      </c>
      <c r="P74" s="184">
        <f t="shared" si="8"/>
        <v>4.2473100369765813E-3</v>
      </c>
      <c r="Q74" s="184">
        <f t="shared" si="8"/>
        <v>1.1534025374855825E-3</v>
      </c>
      <c r="R74" s="184">
        <f t="shared" si="8"/>
        <v>9.164702801780571E-3</v>
      </c>
      <c r="S74" s="184">
        <f t="shared" si="8"/>
        <v>3.2905561039815728E-4</v>
      </c>
      <c r="T74" s="184">
        <f t="shared" si="8"/>
        <v>8.8946459412780662E-2</v>
      </c>
      <c r="U74" s="184">
        <f t="shared" si="8"/>
        <v>1.0645327068497174E-3</v>
      </c>
      <c r="V74" s="184">
        <f t="shared" si="8"/>
        <v>6.3980803145105639E-2</v>
      </c>
      <c r="W74" s="184">
        <f t="shared" si="8"/>
        <v>8.2423364000016375E-2</v>
      </c>
      <c r="X74" s="184">
        <f t="shared" si="8"/>
        <v>2.7471470877493723E-5</v>
      </c>
      <c r="Y74" s="184">
        <f t="shared" si="8"/>
        <v>1.879528691977653E-3</v>
      </c>
      <c r="Z74" s="184">
        <f t="shared" si="8"/>
        <v>2.6875381457027131E-4</v>
      </c>
      <c r="AA74" s="184">
        <f t="shared" si="8"/>
        <v>0</v>
      </c>
      <c r="AB74" s="184">
        <f t="shared" si="8"/>
        <v>6.5371371226349256E-5</v>
      </c>
      <c r="AC74" s="183">
        <f t="shared" si="8"/>
        <v>3.2508041870357931E-5</v>
      </c>
      <c r="AD74" s="183">
        <f t="shared" si="8"/>
        <v>0</v>
      </c>
      <c r="AE74" s="183">
        <f t="shared" si="8"/>
        <v>0</v>
      </c>
      <c r="AF74" s="183">
        <f t="shared" si="8"/>
        <v>1.9871629274884249E-5</v>
      </c>
      <c r="AG74" s="184">
        <f t="shared" si="8"/>
        <v>2.018709878141172E-4</v>
      </c>
      <c r="AH74" s="184">
        <f t="shared" si="8"/>
        <v>1.4478342951969524E-3</v>
      </c>
      <c r="AI74" s="184">
        <f t="shared" si="8"/>
        <v>5.6038072995170387E-4</v>
      </c>
      <c r="AJ74" s="184">
        <f t="shared" si="8"/>
        <v>3.4917725110209072E-4</v>
      </c>
      <c r="AK74" s="184">
        <f t="shared" si="8"/>
        <v>0</v>
      </c>
      <c r="AL74" s="183">
        <f t="shared" si="8"/>
        <v>4.8185804462005495E-5</v>
      </c>
      <c r="AM74" s="183">
        <f t="shared" si="8"/>
        <v>0</v>
      </c>
      <c r="AN74" s="183">
        <f t="shared" si="8"/>
        <v>3.6439494542635432E-4</v>
      </c>
      <c r="AO74" s="183">
        <f t="shared" si="8"/>
        <v>1.6221691170652192E-3</v>
      </c>
      <c r="AP74" s="183">
        <f t="shared" si="8"/>
        <v>1.5959714918069403E-3</v>
      </c>
      <c r="AQ74" s="183">
        <f t="shared" si="8"/>
        <v>0</v>
      </c>
      <c r="AR74" s="183">
        <f t="shared" si="8"/>
        <v>1.6487487577920318E-3</v>
      </c>
      <c r="AS74" s="184">
        <f t="shared" si="8"/>
        <v>5.6282072504552231E-3</v>
      </c>
      <c r="AT74" s="185">
        <f t="shared" si="8"/>
        <v>1.0409268430016693E-2</v>
      </c>
    </row>
    <row r="75" spans="1:46">
      <c r="A75" s="119" t="s">
        <v>185</v>
      </c>
      <c r="B75" s="120" t="s">
        <v>44</v>
      </c>
      <c r="C75" s="183">
        <f t="shared" si="8"/>
        <v>1.7467859139183902E-5</v>
      </c>
      <c r="D75" s="183">
        <f t="shared" si="8"/>
        <v>0</v>
      </c>
      <c r="E75" s="183">
        <f t="shared" si="8"/>
        <v>2.461841457410143E-4</v>
      </c>
      <c r="F75" s="183">
        <f t="shared" si="8"/>
        <v>2.5540609569215051E-4</v>
      </c>
      <c r="G75" s="183">
        <f t="shared" si="8"/>
        <v>0</v>
      </c>
      <c r="H75" s="183">
        <f t="shared" si="8"/>
        <v>0</v>
      </c>
      <c r="I75" s="184">
        <f t="shared" si="8"/>
        <v>5.9637404580152676E-3</v>
      </c>
      <c r="J75" s="183">
        <f t="shared" si="8"/>
        <v>0</v>
      </c>
      <c r="K75" s="183">
        <f t="shared" si="8"/>
        <v>0</v>
      </c>
      <c r="L75" s="184">
        <f t="shared" si="8"/>
        <v>0</v>
      </c>
      <c r="M75" s="183">
        <f t="shared" si="8"/>
        <v>2.7474242897283795E-2</v>
      </c>
      <c r="N75" s="183">
        <f t="shared" si="8"/>
        <v>0.76343562266601717</v>
      </c>
      <c r="O75" s="184">
        <f t="shared" si="8"/>
        <v>0</v>
      </c>
      <c r="P75" s="184">
        <f t="shared" si="8"/>
        <v>0.21566341317165794</v>
      </c>
      <c r="Q75" s="184">
        <f t="shared" si="8"/>
        <v>9.5155709342560554E-2</v>
      </c>
      <c r="R75" s="184">
        <f t="shared" si="8"/>
        <v>4.6609059963341186E-2</v>
      </c>
      <c r="S75" s="184">
        <f t="shared" si="8"/>
        <v>2.7786918211399948E-3</v>
      </c>
      <c r="T75" s="184">
        <f t="shared" si="8"/>
        <v>8.8514680483592401E-2</v>
      </c>
      <c r="U75" s="184">
        <f t="shared" si="8"/>
        <v>2.9366419499302548E-4</v>
      </c>
      <c r="V75" s="184">
        <f t="shared" si="8"/>
        <v>3.3413262140930287E-2</v>
      </c>
      <c r="W75" s="184">
        <f t="shared" si="8"/>
        <v>3.6714038298551827E-2</v>
      </c>
      <c r="X75" s="184">
        <f t="shared" si="8"/>
        <v>0</v>
      </c>
      <c r="Y75" s="184">
        <f t="shared" si="8"/>
        <v>0</v>
      </c>
      <c r="Z75" s="184">
        <f t="shared" si="8"/>
        <v>0</v>
      </c>
      <c r="AA75" s="184">
        <f t="shared" si="8"/>
        <v>0</v>
      </c>
      <c r="AB75" s="184">
        <f t="shared" si="8"/>
        <v>0</v>
      </c>
      <c r="AC75" s="183">
        <f t="shared" si="8"/>
        <v>1.8576023925918816E-5</v>
      </c>
      <c r="AD75" s="183">
        <f t="shared" si="8"/>
        <v>0</v>
      </c>
      <c r="AE75" s="183">
        <f t="shared" si="8"/>
        <v>0</v>
      </c>
      <c r="AF75" s="183">
        <f t="shared" si="8"/>
        <v>0</v>
      </c>
      <c r="AG75" s="184">
        <f t="shared" si="8"/>
        <v>5.4623914349702298E-5</v>
      </c>
      <c r="AH75" s="184">
        <f t="shared" si="8"/>
        <v>0</v>
      </c>
      <c r="AI75" s="184">
        <f t="shared" si="8"/>
        <v>0</v>
      </c>
      <c r="AJ75" s="184">
        <f t="shared" si="8"/>
        <v>0</v>
      </c>
      <c r="AK75" s="184">
        <f t="shared" si="8"/>
        <v>0</v>
      </c>
      <c r="AL75" s="183">
        <f t="shared" si="8"/>
        <v>0</v>
      </c>
      <c r="AM75" s="183">
        <f t="shared" si="8"/>
        <v>0</v>
      </c>
      <c r="AN75" s="183">
        <f t="shared" si="8"/>
        <v>6.8476902496227652E-5</v>
      </c>
      <c r="AO75" s="183">
        <f t="shared" si="8"/>
        <v>3.1652080332979887E-5</v>
      </c>
      <c r="AP75" s="183">
        <f t="shared" si="8"/>
        <v>2.8426973136510385E-5</v>
      </c>
      <c r="AQ75" s="183">
        <f t="shared" si="8"/>
        <v>0</v>
      </c>
      <c r="AR75" s="183">
        <f t="shared" si="8"/>
        <v>2.2585599421808655E-5</v>
      </c>
      <c r="AS75" s="184">
        <f t="shared" si="8"/>
        <v>1.6553550736633007E-4</v>
      </c>
      <c r="AT75" s="185">
        <f t="shared" si="8"/>
        <v>9.107889353375434E-3</v>
      </c>
    </row>
    <row r="76" spans="1:46">
      <c r="A76" s="119" t="s">
        <v>186</v>
      </c>
      <c r="B76" s="120" t="s">
        <v>46</v>
      </c>
      <c r="C76" s="183">
        <f t="shared" si="8"/>
        <v>0</v>
      </c>
      <c r="D76" s="183">
        <f t="shared" si="8"/>
        <v>0</v>
      </c>
      <c r="E76" s="183">
        <f t="shared" si="8"/>
        <v>0</v>
      </c>
      <c r="F76" s="183">
        <f t="shared" si="8"/>
        <v>0</v>
      </c>
      <c r="G76" s="183">
        <f t="shared" si="8"/>
        <v>6.9655229677740768E-4</v>
      </c>
      <c r="H76" s="183">
        <f t="shared" si="8"/>
        <v>0</v>
      </c>
      <c r="I76" s="184">
        <f t="shared" si="8"/>
        <v>3.8167938931297708E-3</v>
      </c>
      <c r="J76" s="184">
        <f t="shared" si="8"/>
        <v>0</v>
      </c>
      <c r="K76" s="183">
        <f t="shared" si="8"/>
        <v>5.1164669449306581E-3</v>
      </c>
      <c r="L76" s="184">
        <f t="shared" si="8"/>
        <v>1.6879916275615273E-5</v>
      </c>
      <c r="M76" s="183">
        <f t="shared" si="8"/>
        <v>9.8122296061727834E-4</v>
      </c>
      <c r="N76" s="184">
        <f t="shared" si="8"/>
        <v>7.7122909563240782E-4</v>
      </c>
      <c r="O76" s="184">
        <f t="shared" si="8"/>
        <v>0.53459119496855345</v>
      </c>
      <c r="P76" s="184">
        <f t="shared" si="8"/>
        <v>8.4080082614344243E-2</v>
      </c>
      <c r="Q76" s="184">
        <f t="shared" si="8"/>
        <v>1.6147635524798153E-2</v>
      </c>
      <c r="R76" s="184">
        <f t="shared" si="8"/>
        <v>7.0437287247970673E-2</v>
      </c>
      <c r="S76" s="184">
        <f t="shared" si="8"/>
        <v>7.3123468977368282E-4</v>
      </c>
      <c r="T76" s="184">
        <f t="shared" si="8"/>
        <v>9.110535405872193E-2</v>
      </c>
      <c r="U76" s="184">
        <f t="shared" si="8"/>
        <v>3.0834740474267675E-3</v>
      </c>
      <c r="V76" s="184">
        <f t="shared" si="8"/>
        <v>9.9835495361108601E-3</v>
      </c>
      <c r="W76" s="184">
        <f t="shared" si="8"/>
        <v>4.5611061296516936E-3</v>
      </c>
      <c r="X76" s="184">
        <f t="shared" si="8"/>
        <v>2.6922041459943847E-4</v>
      </c>
      <c r="Y76" s="184">
        <f t="shared" si="8"/>
        <v>2.5924533682450385E-4</v>
      </c>
      <c r="Z76" s="184">
        <f t="shared" si="8"/>
        <v>2.0806746934472617E-5</v>
      </c>
      <c r="AA76" s="184">
        <f t="shared" si="8"/>
        <v>0</v>
      </c>
      <c r="AB76" s="184">
        <f t="shared" si="8"/>
        <v>0</v>
      </c>
      <c r="AC76" s="183">
        <f t="shared" si="8"/>
        <v>1.2384015950612544E-5</v>
      </c>
      <c r="AD76" s="183">
        <f t="shared" si="8"/>
        <v>0</v>
      </c>
      <c r="AE76" s="183">
        <f t="shared" si="8"/>
        <v>0</v>
      </c>
      <c r="AF76" s="183">
        <f t="shared" si="8"/>
        <v>1.2320410150428232E-4</v>
      </c>
      <c r="AG76" s="184">
        <f t="shared" si="8"/>
        <v>3.1349376931133493E-4</v>
      </c>
      <c r="AH76" s="184">
        <f t="shared" si="8"/>
        <v>0</v>
      </c>
      <c r="AI76" s="184">
        <f t="shared" si="8"/>
        <v>1.1994732186177981E-3</v>
      </c>
      <c r="AJ76" s="184">
        <f t="shared" si="8"/>
        <v>4.1464798568373269E-4</v>
      </c>
      <c r="AK76" s="184">
        <f t="shared" si="8"/>
        <v>0</v>
      </c>
      <c r="AL76" s="183">
        <f t="shared" si="8"/>
        <v>0</v>
      </c>
      <c r="AM76" s="183">
        <f t="shared" si="8"/>
        <v>0</v>
      </c>
      <c r="AN76" s="183">
        <f t="shared" si="8"/>
        <v>6.2852014076894666E-4</v>
      </c>
      <c r="AO76" s="183">
        <f t="shared" si="8"/>
        <v>8.9417126940668178E-4</v>
      </c>
      <c r="AP76" s="183">
        <f t="shared" si="8"/>
        <v>4.9138053564539385E-4</v>
      </c>
      <c r="AQ76" s="183">
        <f t="shared" si="8"/>
        <v>0</v>
      </c>
      <c r="AR76" s="183">
        <f t="shared" si="8"/>
        <v>3.7943807028638539E-4</v>
      </c>
      <c r="AS76" s="184">
        <f t="shared" si="8"/>
        <v>1.986426088395961E-3</v>
      </c>
      <c r="AT76" s="185">
        <f t="shared" si="8"/>
        <v>2.3710621043911253E-3</v>
      </c>
    </row>
    <row r="77" spans="1:46">
      <c r="A77" s="119" t="s">
        <v>187</v>
      </c>
      <c r="B77" s="120" t="s">
        <v>48</v>
      </c>
      <c r="C77" s="184">
        <f t="shared" si="8"/>
        <v>8.6465902738960311E-4</v>
      </c>
      <c r="D77" s="184">
        <f t="shared" si="8"/>
        <v>0</v>
      </c>
      <c r="E77" s="183">
        <f t="shared" si="8"/>
        <v>7.3855243722304289E-4</v>
      </c>
      <c r="F77" s="184">
        <f t="shared" si="8"/>
        <v>1.5494636471990465E-2</v>
      </c>
      <c r="G77" s="184">
        <f t="shared" si="8"/>
        <v>2.5015914605456172E-2</v>
      </c>
      <c r="H77" s="184">
        <f t="shared" si="8"/>
        <v>6.6401062416998667E-4</v>
      </c>
      <c r="I77" s="184">
        <f t="shared" si="8"/>
        <v>1.2166030534351144E-2</v>
      </c>
      <c r="J77" s="184">
        <f t="shared" si="8"/>
        <v>2.9850746268656717E-4</v>
      </c>
      <c r="K77" s="184">
        <f t="shared" si="8"/>
        <v>8.2132758852834255E-3</v>
      </c>
      <c r="L77" s="184">
        <f t="shared" si="8"/>
        <v>3.7135815806353602E-4</v>
      </c>
      <c r="M77" s="184">
        <f t="shared" si="8"/>
        <v>7.5152758574550645E-3</v>
      </c>
      <c r="N77" s="184">
        <f t="shared" si="8"/>
        <v>1.2177301509985388E-4</v>
      </c>
      <c r="O77" s="184">
        <f t="shared" si="8"/>
        <v>1.849796522382538E-3</v>
      </c>
      <c r="P77" s="184">
        <f t="shared" si="8"/>
        <v>6.9905726373296909E-2</v>
      </c>
      <c r="Q77" s="184">
        <f t="shared" si="8"/>
        <v>1.5570934256055362E-2</v>
      </c>
      <c r="R77" s="184">
        <f t="shared" si="8"/>
        <v>2.251898402723226E-2</v>
      </c>
      <c r="S77" s="184">
        <f t="shared" si="8"/>
        <v>1.4259076450586815E-3</v>
      </c>
      <c r="T77" s="184">
        <f t="shared" si="8"/>
        <v>5.1813471502590676E-3</v>
      </c>
      <c r="U77" s="184">
        <f t="shared" si="8"/>
        <v>5.5429116804933554E-3</v>
      </c>
      <c r="V77" s="184">
        <f t="shared" si="8"/>
        <v>0.16138358160057437</v>
      </c>
      <c r="W77" s="184">
        <f t="shared" si="8"/>
        <v>5.193683236501951E-2</v>
      </c>
      <c r="X77" s="184">
        <f t="shared" si="8"/>
        <v>3.6262341558291716E-4</v>
      </c>
      <c r="Y77" s="184">
        <f t="shared" si="8"/>
        <v>7.129246762673856E-4</v>
      </c>
      <c r="Z77" s="184">
        <f t="shared" si="8"/>
        <v>3.0880680241913111E-3</v>
      </c>
      <c r="AA77" s="184">
        <f t="shared" si="8"/>
        <v>4.0179647669133998E-5</v>
      </c>
      <c r="AB77" s="184">
        <f t="shared" si="8"/>
        <v>3.2332326849788954E-4</v>
      </c>
      <c r="AC77" s="183">
        <f t="shared" si="8"/>
        <v>5.8050074768496306E-4</v>
      </c>
      <c r="AD77" s="183">
        <f t="shared" si="8"/>
        <v>0</v>
      </c>
      <c r="AE77" s="183">
        <f t="shared" si="8"/>
        <v>2.7411529289219047E-5</v>
      </c>
      <c r="AF77" s="183">
        <f t="shared" si="8"/>
        <v>1.5499870834409713E-4</v>
      </c>
      <c r="AG77" s="184">
        <f t="shared" si="8"/>
        <v>3.5956785358890993E-3</v>
      </c>
      <c r="AH77" s="184">
        <f t="shared" si="8"/>
        <v>1.2093279495844614E-4</v>
      </c>
      <c r="AI77" s="184">
        <f t="shared" si="8"/>
        <v>3.2189584907079007E-4</v>
      </c>
      <c r="AJ77" s="184">
        <f t="shared" si="8"/>
        <v>3.8409497621229977E-3</v>
      </c>
      <c r="AK77" s="184">
        <f t="shared" si="8"/>
        <v>2.6586756190433276E-3</v>
      </c>
      <c r="AL77" s="183">
        <f t="shared" ref="AL77:AT77" si="9">AL20/AL$58</f>
        <v>0</v>
      </c>
      <c r="AM77" s="183">
        <f t="shared" si="9"/>
        <v>0</v>
      </c>
      <c r="AN77" s="183">
        <f t="shared" si="9"/>
        <v>6.3341134809010585E-4</v>
      </c>
      <c r="AO77" s="183">
        <f t="shared" si="9"/>
        <v>5.776504660768829E-4</v>
      </c>
      <c r="AP77" s="183">
        <f t="shared" si="9"/>
        <v>3.053869114093687E-3</v>
      </c>
      <c r="AQ77" s="183">
        <f t="shared" si="9"/>
        <v>0</v>
      </c>
      <c r="AR77" s="183">
        <f t="shared" si="9"/>
        <v>3.0851928810190624E-3</v>
      </c>
      <c r="AS77" s="184">
        <f t="shared" si="9"/>
        <v>6.6214202946532027E-4</v>
      </c>
      <c r="AT77" s="185">
        <f t="shared" si="9"/>
        <v>1.8001577473733887E-2</v>
      </c>
    </row>
    <row r="78" spans="1:46">
      <c r="A78" s="119" t="s">
        <v>188</v>
      </c>
      <c r="B78" s="120" t="s">
        <v>50</v>
      </c>
      <c r="C78" s="183">
        <f t="shared" ref="C78:AT83" si="10">C21/C$58</f>
        <v>0</v>
      </c>
      <c r="D78" s="183">
        <f t="shared" si="10"/>
        <v>0</v>
      </c>
      <c r="E78" s="183">
        <f t="shared" si="10"/>
        <v>0</v>
      </c>
      <c r="F78" s="183">
        <f t="shared" si="10"/>
        <v>6.1297462966116122E-3</v>
      </c>
      <c r="G78" s="183">
        <f t="shared" si="10"/>
        <v>0</v>
      </c>
      <c r="H78" s="183">
        <f t="shared" si="10"/>
        <v>0</v>
      </c>
      <c r="I78" s="183">
        <f t="shared" si="10"/>
        <v>1.1450381679389313E-2</v>
      </c>
      <c r="J78" s="183">
        <f t="shared" si="10"/>
        <v>0</v>
      </c>
      <c r="K78" s="183">
        <f t="shared" si="10"/>
        <v>0</v>
      </c>
      <c r="L78" s="183">
        <f t="shared" si="10"/>
        <v>0</v>
      </c>
      <c r="M78" s="183">
        <f t="shared" si="10"/>
        <v>6.244146113019045E-4</v>
      </c>
      <c r="N78" s="183">
        <f t="shared" si="10"/>
        <v>0</v>
      </c>
      <c r="O78" s="183">
        <f t="shared" si="10"/>
        <v>0</v>
      </c>
      <c r="P78" s="184">
        <f t="shared" si="10"/>
        <v>1.948765781671608E-3</v>
      </c>
      <c r="Q78" s="184">
        <f t="shared" si="10"/>
        <v>0.17877739331026529</v>
      </c>
      <c r="R78" s="184">
        <f t="shared" si="10"/>
        <v>1.3877978528410578E-2</v>
      </c>
      <c r="S78" s="184">
        <f t="shared" si="10"/>
        <v>2.9615004935834156E-3</v>
      </c>
      <c r="T78" s="184">
        <f t="shared" si="10"/>
        <v>0</v>
      </c>
      <c r="U78" s="183">
        <f t="shared" si="10"/>
        <v>8.4428456060494826E-4</v>
      </c>
      <c r="V78" s="183">
        <f t="shared" si="10"/>
        <v>1.4275656798711844E-2</v>
      </c>
      <c r="W78" s="183">
        <f t="shared" si="10"/>
        <v>3.2918575657450285E-3</v>
      </c>
      <c r="X78" s="183">
        <f t="shared" si="10"/>
        <v>0</v>
      </c>
      <c r="Y78" s="183">
        <f t="shared" si="10"/>
        <v>3.2924157776711991E-3</v>
      </c>
      <c r="Z78" s="183">
        <f t="shared" si="10"/>
        <v>1.7338955778727182E-5</v>
      </c>
      <c r="AA78" s="183">
        <f t="shared" si="10"/>
        <v>0</v>
      </c>
      <c r="AB78" s="183">
        <f t="shared" si="10"/>
        <v>0</v>
      </c>
      <c r="AC78" s="183">
        <f t="shared" si="10"/>
        <v>3.7771248649368262E-4</v>
      </c>
      <c r="AD78" s="183">
        <f t="shared" si="10"/>
        <v>2.6113069591330462E-4</v>
      </c>
      <c r="AE78" s="183">
        <f t="shared" si="10"/>
        <v>2.7411529289219047E-5</v>
      </c>
      <c r="AF78" s="183">
        <f t="shared" si="10"/>
        <v>0</v>
      </c>
      <c r="AG78" s="183">
        <f t="shared" si="10"/>
        <v>6.0323801064453839E-4</v>
      </c>
      <c r="AH78" s="183">
        <f t="shared" si="10"/>
        <v>0</v>
      </c>
      <c r="AI78" s="183">
        <f t="shared" si="10"/>
        <v>0</v>
      </c>
      <c r="AJ78" s="183">
        <f t="shared" si="10"/>
        <v>0</v>
      </c>
      <c r="AK78" s="184">
        <f t="shared" si="10"/>
        <v>9.9137056981276608E-4</v>
      </c>
      <c r="AL78" s="183">
        <f t="shared" si="10"/>
        <v>0</v>
      </c>
      <c r="AM78" s="183">
        <f t="shared" si="10"/>
        <v>0</v>
      </c>
      <c r="AN78" s="183">
        <f t="shared" si="10"/>
        <v>2.2362599872339489E-2</v>
      </c>
      <c r="AO78" s="183">
        <f t="shared" si="10"/>
        <v>0</v>
      </c>
      <c r="AP78" s="183">
        <f t="shared" si="10"/>
        <v>0</v>
      </c>
      <c r="AQ78" s="183">
        <f t="shared" si="10"/>
        <v>0</v>
      </c>
      <c r="AR78" s="183">
        <f t="shared" si="10"/>
        <v>3.9840997380070466E-3</v>
      </c>
      <c r="AS78" s="184">
        <f t="shared" si="10"/>
        <v>4.3618606191027975E-2</v>
      </c>
      <c r="AT78" s="185">
        <f t="shared" si="10"/>
        <v>3.1126070730511475E-3</v>
      </c>
    </row>
    <row r="79" spans="1:46">
      <c r="A79" s="119" t="s">
        <v>189</v>
      </c>
      <c r="B79" s="120" t="s">
        <v>52</v>
      </c>
      <c r="C79" s="183">
        <f t="shared" si="10"/>
        <v>7.8605366126327563E-5</v>
      </c>
      <c r="D79" s="183">
        <f t="shared" si="10"/>
        <v>0</v>
      </c>
      <c r="E79" s="183">
        <f t="shared" si="10"/>
        <v>8.6164451009354992E-4</v>
      </c>
      <c r="F79" s="183">
        <f t="shared" si="10"/>
        <v>1.7027073046143367E-4</v>
      </c>
      <c r="G79" s="183">
        <f t="shared" si="10"/>
        <v>0</v>
      </c>
      <c r="H79" s="183">
        <f t="shared" si="10"/>
        <v>0</v>
      </c>
      <c r="I79" s="183">
        <f t="shared" si="10"/>
        <v>1.1927480916030535E-3</v>
      </c>
      <c r="J79" s="183">
        <f t="shared" si="10"/>
        <v>0</v>
      </c>
      <c r="K79" s="183">
        <f t="shared" si="10"/>
        <v>0</v>
      </c>
      <c r="L79" s="183">
        <f t="shared" si="10"/>
        <v>0</v>
      </c>
      <c r="M79" s="183">
        <f t="shared" si="10"/>
        <v>0</v>
      </c>
      <c r="N79" s="183">
        <f t="shared" si="10"/>
        <v>0</v>
      </c>
      <c r="O79" s="183">
        <f t="shared" si="10"/>
        <v>0</v>
      </c>
      <c r="P79" s="183">
        <f t="shared" si="10"/>
        <v>1.982078017255738E-3</v>
      </c>
      <c r="Q79" s="183">
        <f t="shared" si="10"/>
        <v>3.4025374855824686E-2</v>
      </c>
      <c r="R79" s="184">
        <f t="shared" si="10"/>
        <v>0.25608798114689707</v>
      </c>
      <c r="S79" s="183">
        <f t="shared" si="10"/>
        <v>1.2979415743482872E-3</v>
      </c>
      <c r="T79" s="183">
        <f t="shared" si="10"/>
        <v>7.8151986183074271E-2</v>
      </c>
      <c r="U79" s="183">
        <f t="shared" si="10"/>
        <v>8.8099258497907639E-4</v>
      </c>
      <c r="V79" s="183">
        <f t="shared" si="10"/>
        <v>1.473396951087752E-2</v>
      </c>
      <c r="W79" s="183">
        <f t="shared" si="10"/>
        <v>5.846732094382961E-3</v>
      </c>
      <c r="X79" s="183">
        <f t="shared" si="10"/>
        <v>2.1977176701994979E-5</v>
      </c>
      <c r="Y79" s="183">
        <f t="shared" si="10"/>
        <v>5.1849067364900772E-5</v>
      </c>
      <c r="Z79" s="183">
        <f t="shared" si="10"/>
        <v>7.5771236753037789E-4</v>
      </c>
      <c r="AA79" s="183">
        <f t="shared" si="10"/>
        <v>1.7857621186281774E-4</v>
      </c>
      <c r="AB79" s="183">
        <f t="shared" si="10"/>
        <v>6.183778359249254E-5</v>
      </c>
      <c r="AC79" s="183">
        <f t="shared" si="10"/>
        <v>6.3777682145654607E-4</v>
      </c>
      <c r="AD79" s="183">
        <f t="shared" si="10"/>
        <v>0</v>
      </c>
      <c r="AE79" s="183">
        <f t="shared" si="10"/>
        <v>1.0690496422795428E-3</v>
      </c>
      <c r="AF79" s="183">
        <f t="shared" si="10"/>
        <v>1.7487033761898138E-3</v>
      </c>
      <c r="AG79" s="183">
        <f t="shared" si="10"/>
        <v>1.0426042782399701E-2</v>
      </c>
      <c r="AH79" s="183">
        <f t="shared" si="10"/>
        <v>1.0413657343643975E-3</v>
      </c>
      <c r="AI79" s="183">
        <f t="shared" si="10"/>
        <v>1.5977312216652352E-4</v>
      </c>
      <c r="AJ79" s="183">
        <f t="shared" si="10"/>
        <v>1.0911789096940334E-4</v>
      </c>
      <c r="AK79" s="184">
        <f t="shared" si="10"/>
        <v>2.4784264245319152E-4</v>
      </c>
      <c r="AL79" s="183">
        <f t="shared" si="10"/>
        <v>2.4092902231002747E-4</v>
      </c>
      <c r="AM79" s="183">
        <f t="shared" si="10"/>
        <v>5.3702808656892753E-4</v>
      </c>
      <c r="AN79" s="183">
        <f t="shared" si="10"/>
        <v>2.0770511889302196E-2</v>
      </c>
      <c r="AO79" s="183">
        <f t="shared" si="10"/>
        <v>1.4243436149840948E-4</v>
      </c>
      <c r="AP79" s="183">
        <f t="shared" si="10"/>
        <v>2.6396475055331074E-4</v>
      </c>
      <c r="AQ79" s="183">
        <f t="shared" si="10"/>
        <v>1.152073732718894E-3</v>
      </c>
      <c r="AR79" s="183">
        <f t="shared" si="10"/>
        <v>1.0389375734031982E-3</v>
      </c>
      <c r="AS79" s="184">
        <f t="shared" si="10"/>
        <v>6.3648402582353922E-2</v>
      </c>
      <c r="AT79" s="185">
        <f t="shared" si="10"/>
        <v>4.0046956673867968E-3</v>
      </c>
    </row>
    <row r="80" spans="1:46">
      <c r="A80" s="119" t="s">
        <v>190</v>
      </c>
      <c r="B80" s="120" t="s">
        <v>54</v>
      </c>
      <c r="C80" s="183">
        <f t="shared" si="10"/>
        <v>0</v>
      </c>
      <c r="D80" s="183">
        <f t="shared" si="10"/>
        <v>0</v>
      </c>
      <c r="E80" s="183">
        <f t="shared" si="10"/>
        <v>6.1976858690300347E-2</v>
      </c>
      <c r="F80" s="183">
        <f t="shared" si="10"/>
        <v>8.5135365230716836E-5</v>
      </c>
      <c r="G80" s="183">
        <f t="shared" si="10"/>
        <v>0</v>
      </c>
      <c r="H80" s="184">
        <f t="shared" si="10"/>
        <v>0</v>
      </c>
      <c r="I80" s="184">
        <f t="shared" si="10"/>
        <v>0</v>
      </c>
      <c r="J80" s="183">
        <f t="shared" si="10"/>
        <v>0</v>
      </c>
      <c r="K80" s="183">
        <f t="shared" si="10"/>
        <v>0</v>
      </c>
      <c r="L80" s="183">
        <f t="shared" si="10"/>
        <v>0</v>
      </c>
      <c r="M80" s="183">
        <f t="shared" si="10"/>
        <v>0</v>
      </c>
      <c r="N80" s="183">
        <f t="shared" si="10"/>
        <v>0</v>
      </c>
      <c r="O80" s="183">
        <f t="shared" si="10"/>
        <v>0</v>
      </c>
      <c r="P80" s="183">
        <f t="shared" si="10"/>
        <v>0</v>
      </c>
      <c r="Q80" s="183">
        <f t="shared" si="10"/>
        <v>0</v>
      </c>
      <c r="R80" s="183">
        <f t="shared" si="10"/>
        <v>0</v>
      </c>
      <c r="S80" s="184">
        <f t="shared" si="10"/>
        <v>0.60209864355965048</v>
      </c>
      <c r="T80" s="184">
        <f t="shared" si="10"/>
        <v>0</v>
      </c>
      <c r="U80" s="183">
        <f t="shared" si="10"/>
        <v>0</v>
      </c>
      <c r="V80" s="184">
        <f t="shared" si="10"/>
        <v>0</v>
      </c>
      <c r="W80" s="184">
        <f t="shared" si="10"/>
        <v>0</v>
      </c>
      <c r="X80" s="183">
        <f t="shared" si="10"/>
        <v>0</v>
      </c>
      <c r="Y80" s="184">
        <f t="shared" si="10"/>
        <v>0</v>
      </c>
      <c r="Z80" s="184">
        <f t="shared" si="10"/>
        <v>3.4677911557454363E-6</v>
      </c>
      <c r="AA80" s="184">
        <f t="shared" si="10"/>
        <v>0</v>
      </c>
      <c r="AB80" s="184">
        <f t="shared" si="10"/>
        <v>0</v>
      </c>
      <c r="AC80" s="183">
        <f t="shared" si="10"/>
        <v>6.7348922745412501E-2</v>
      </c>
      <c r="AD80" s="183">
        <f t="shared" si="10"/>
        <v>0</v>
      </c>
      <c r="AE80" s="183">
        <f t="shared" si="10"/>
        <v>0</v>
      </c>
      <c r="AF80" s="183">
        <f t="shared" si="10"/>
        <v>0</v>
      </c>
      <c r="AG80" s="184">
        <f t="shared" si="10"/>
        <v>1.0763286079689165E-2</v>
      </c>
      <c r="AH80" s="184">
        <f t="shared" si="10"/>
        <v>7.3903374696828198E-5</v>
      </c>
      <c r="AI80" s="183">
        <f t="shared" si="10"/>
        <v>0</v>
      </c>
      <c r="AJ80" s="184">
        <f t="shared" si="10"/>
        <v>0</v>
      </c>
      <c r="AK80" s="184">
        <f t="shared" si="10"/>
        <v>0</v>
      </c>
      <c r="AL80" s="183">
        <f t="shared" si="10"/>
        <v>0</v>
      </c>
      <c r="AM80" s="183">
        <f t="shared" si="10"/>
        <v>0</v>
      </c>
      <c r="AN80" s="183">
        <f t="shared" si="10"/>
        <v>3.0327930994847114E-2</v>
      </c>
      <c r="AO80" s="183">
        <f t="shared" si="10"/>
        <v>0</v>
      </c>
      <c r="AP80" s="183">
        <f t="shared" si="10"/>
        <v>0</v>
      </c>
      <c r="AQ80" s="183">
        <f t="shared" si="10"/>
        <v>0</v>
      </c>
      <c r="AR80" s="183">
        <f t="shared" si="10"/>
        <v>2.2585599421808655E-5</v>
      </c>
      <c r="AS80" s="184">
        <f t="shared" si="10"/>
        <v>0</v>
      </c>
      <c r="AT80" s="185">
        <f t="shared" si="10"/>
        <v>1.38801516903447E-2</v>
      </c>
    </row>
    <row r="81" spans="1:46">
      <c r="A81" s="119" t="s">
        <v>191</v>
      </c>
      <c r="B81" s="120" t="s">
        <v>56</v>
      </c>
      <c r="C81" s="183">
        <f t="shared" si="10"/>
        <v>3.056875349357183E-4</v>
      </c>
      <c r="D81" s="183">
        <f t="shared" si="10"/>
        <v>0</v>
      </c>
      <c r="E81" s="183">
        <f t="shared" si="10"/>
        <v>0</v>
      </c>
      <c r="F81" s="183">
        <f t="shared" si="10"/>
        <v>0</v>
      </c>
      <c r="G81" s="183">
        <f t="shared" si="10"/>
        <v>0</v>
      </c>
      <c r="H81" s="184">
        <f t="shared" si="10"/>
        <v>0</v>
      </c>
      <c r="I81" s="184">
        <f t="shared" si="10"/>
        <v>0</v>
      </c>
      <c r="J81" s="184">
        <f t="shared" si="10"/>
        <v>0</v>
      </c>
      <c r="K81" s="184">
        <f t="shared" si="10"/>
        <v>0</v>
      </c>
      <c r="L81" s="184">
        <f t="shared" si="10"/>
        <v>0</v>
      </c>
      <c r="M81" s="183">
        <f t="shared" si="10"/>
        <v>0</v>
      </c>
      <c r="N81" s="184">
        <f t="shared" si="10"/>
        <v>0</v>
      </c>
      <c r="O81" s="184">
        <f t="shared" si="10"/>
        <v>0</v>
      </c>
      <c r="P81" s="184">
        <f t="shared" si="10"/>
        <v>4.996835337619508E-5</v>
      </c>
      <c r="Q81" s="184">
        <f t="shared" si="10"/>
        <v>5.1903114186851208E-3</v>
      </c>
      <c r="R81" s="184">
        <f t="shared" si="10"/>
        <v>1.8329405603561141E-3</v>
      </c>
      <c r="S81" s="184">
        <f t="shared" si="10"/>
        <v>0</v>
      </c>
      <c r="T81" s="184">
        <f t="shared" si="10"/>
        <v>9.9309153713298785E-3</v>
      </c>
      <c r="U81" s="184">
        <f t="shared" si="10"/>
        <v>0</v>
      </c>
      <c r="V81" s="184">
        <f t="shared" si="10"/>
        <v>3.3284307233324734E-4</v>
      </c>
      <c r="W81" s="184">
        <f t="shared" si="10"/>
        <v>6.1415253092257988E-5</v>
      </c>
      <c r="X81" s="183">
        <f t="shared" si="10"/>
        <v>0</v>
      </c>
      <c r="Y81" s="184">
        <f t="shared" si="10"/>
        <v>5.1849067364900772E-5</v>
      </c>
      <c r="Z81" s="184">
        <f t="shared" si="10"/>
        <v>5.47911002607779E-4</v>
      </c>
      <c r="AA81" s="184">
        <f t="shared" si="10"/>
        <v>8.0359295338267996E-5</v>
      </c>
      <c r="AB81" s="184">
        <f t="shared" si="10"/>
        <v>5.3003814507850745E-6</v>
      </c>
      <c r="AC81" s="183">
        <f t="shared" si="10"/>
        <v>1.7028021932092248E-5</v>
      </c>
      <c r="AD81" s="183">
        <f t="shared" si="10"/>
        <v>1.3056534795665231E-4</v>
      </c>
      <c r="AE81" s="183">
        <f t="shared" si="10"/>
        <v>1.3705764644609523E-5</v>
      </c>
      <c r="AF81" s="183">
        <f t="shared" si="10"/>
        <v>1.2320410150428232E-4</v>
      </c>
      <c r="AG81" s="184">
        <f t="shared" si="10"/>
        <v>6.7448659457893271E-4</v>
      </c>
      <c r="AH81" s="184">
        <f t="shared" si="10"/>
        <v>1.0077732913203846E-5</v>
      </c>
      <c r="AI81" s="184">
        <f t="shared" si="10"/>
        <v>6.5483484040897216E-3</v>
      </c>
      <c r="AJ81" s="184">
        <f t="shared" si="10"/>
        <v>0</v>
      </c>
      <c r="AK81" s="184">
        <f t="shared" si="10"/>
        <v>0</v>
      </c>
      <c r="AL81" s="183">
        <f t="shared" si="10"/>
        <v>0</v>
      </c>
      <c r="AM81" s="183">
        <f t="shared" si="10"/>
        <v>1.0740561731378552E-4</v>
      </c>
      <c r="AN81" s="183">
        <f t="shared" si="10"/>
        <v>1.2961699401071664E-3</v>
      </c>
      <c r="AO81" s="183">
        <f t="shared" si="10"/>
        <v>1.0286926108218463E-4</v>
      </c>
      <c r="AP81" s="183">
        <f t="shared" si="10"/>
        <v>5.6853946273020769E-5</v>
      </c>
      <c r="AQ81" s="183">
        <f t="shared" si="10"/>
        <v>0</v>
      </c>
      <c r="AR81" s="183">
        <f t="shared" si="10"/>
        <v>1.3235161261179872E-3</v>
      </c>
      <c r="AS81" s="184">
        <f t="shared" si="10"/>
        <v>0</v>
      </c>
      <c r="AT81" s="185">
        <f t="shared" si="10"/>
        <v>1.085119629991995E-3</v>
      </c>
    </row>
    <row r="82" spans="1:46">
      <c r="A82" s="119" t="s">
        <v>192</v>
      </c>
      <c r="B82" s="120" t="s">
        <v>58</v>
      </c>
      <c r="C82" s="184">
        <f t="shared" si="10"/>
        <v>1.585208216880939E-2</v>
      </c>
      <c r="D82" s="184">
        <f t="shared" si="10"/>
        <v>1.8094089264173704E-2</v>
      </c>
      <c r="E82" s="184">
        <f t="shared" si="10"/>
        <v>1.9202363367799114E-2</v>
      </c>
      <c r="F82" s="184">
        <f t="shared" si="10"/>
        <v>1.0727056019070322E-2</v>
      </c>
      <c r="G82" s="184">
        <f t="shared" si="10"/>
        <v>2.7068668062846548E-2</v>
      </c>
      <c r="H82" s="183">
        <f t="shared" si="10"/>
        <v>1.6268260292164674E-2</v>
      </c>
      <c r="I82" s="184">
        <f t="shared" si="10"/>
        <v>3.0534351145038167E-2</v>
      </c>
      <c r="J82" s="183">
        <f t="shared" si="10"/>
        <v>1.4477611940298507E-2</v>
      </c>
      <c r="K82" s="184">
        <f t="shared" si="10"/>
        <v>2.3158745119159822E-2</v>
      </c>
      <c r="L82" s="184">
        <f t="shared" si="10"/>
        <v>1.6879916275615273E-4</v>
      </c>
      <c r="M82" s="184">
        <f t="shared" si="10"/>
        <v>7.2922706391329558E-3</v>
      </c>
      <c r="N82" s="184">
        <f t="shared" si="10"/>
        <v>1.4369215781782758E-2</v>
      </c>
      <c r="O82" s="184">
        <f t="shared" si="10"/>
        <v>9.6189419163891968E-2</v>
      </c>
      <c r="P82" s="184">
        <f t="shared" si="10"/>
        <v>4.2306539191845167E-3</v>
      </c>
      <c r="Q82" s="184">
        <f t="shared" si="10"/>
        <v>1.5570934256055362E-2</v>
      </c>
      <c r="R82" s="184">
        <f t="shared" si="10"/>
        <v>1.6758313694684474E-2</v>
      </c>
      <c r="S82" s="184">
        <f t="shared" si="10"/>
        <v>4.917553288728017E-3</v>
      </c>
      <c r="T82" s="184">
        <f t="shared" si="10"/>
        <v>1.2089810017271158E-2</v>
      </c>
      <c r="U82" s="184">
        <f t="shared" si="10"/>
        <v>0.10564569414874092</v>
      </c>
      <c r="V82" s="184">
        <f t="shared" si="10"/>
        <v>1.4977938254996132E-2</v>
      </c>
      <c r="W82" s="184">
        <f t="shared" si="10"/>
        <v>1.7744913793456409E-2</v>
      </c>
      <c r="X82" s="183">
        <f t="shared" si="10"/>
        <v>5.3679254094622731E-3</v>
      </c>
      <c r="Y82" s="183">
        <f t="shared" si="10"/>
        <v>2.8672534252790129E-2</v>
      </c>
      <c r="Z82" s="183">
        <f t="shared" si="10"/>
        <v>1.710141208455862E-2</v>
      </c>
      <c r="AA82" s="183">
        <f t="shared" si="10"/>
        <v>1.2009250247774494E-2</v>
      </c>
      <c r="AB82" s="183">
        <f t="shared" si="10"/>
        <v>6.0954386684028362E-4</v>
      </c>
      <c r="AC82" s="183">
        <f t="shared" si="10"/>
        <v>2.7538955470174644E-3</v>
      </c>
      <c r="AD82" s="183">
        <f t="shared" si="10"/>
        <v>7.0505287896592246E-3</v>
      </c>
      <c r="AE82" s="183">
        <f t="shared" si="10"/>
        <v>1.6172802280639238E-2</v>
      </c>
      <c r="AF82" s="183">
        <f t="shared" si="10"/>
        <v>2.7057210420682393E-2</v>
      </c>
      <c r="AG82" s="184">
        <f t="shared" si="10"/>
        <v>1.5881309358976491E-2</v>
      </c>
      <c r="AH82" s="184">
        <f t="shared" si="10"/>
        <v>7.1854235671143423E-3</v>
      </c>
      <c r="AI82" s="184">
        <f t="shared" si="10"/>
        <v>8.5819313046062821E-3</v>
      </c>
      <c r="AJ82" s="184">
        <f t="shared" si="10"/>
        <v>6.0865959582733185E-2</v>
      </c>
      <c r="AK82" s="184">
        <f t="shared" si="10"/>
        <v>5.1821643422030961E-4</v>
      </c>
      <c r="AL82" s="183">
        <f t="shared" si="10"/>
        <v>3.0694357442297499E-2</v>
      </c>
      <c r="AM82" s="183">
        <f t="shared" si="10"/>
        <v>1.4499758337361043E-3</v>
      </c>
      <c r="AN82" s="183">
        <f t="shared" si="10"/>
        <v>2.2355263061357749E-2</v>
      </c>
      <c r="AO82" s="183">
        <f t="shared" si="10"/>
        <v>6.4411983477614069E-3</v>
      </c>
      <c r="AP82" s="183">
        <f t="shared" si="10"/>
        <v>3.5411886535767225E-3</v>
      </c>
      <c r="AQ82" s="183">
        <f t="shared" si="10"/>
        <v>3.8402457757296467E-4</v>
      </c>
      <c r="AR82" s="183">
        <f t="shared" si="10"/>
        <v>1.7761315385310325E-2</v>
      </c>
      <c r="AS82" s="184">
        <f t="shared" si="10"/>
        <v>0.17273630193676542</v>
      </c>
      <c r="AT82" s="185">
        <f t="shared" si="10"/>
        <v>1.2987916080749602E-2</v>
      </c>
    </row>
    <row r="83" spans="1:46">
      <c r="A83" s="119" t="s">
        <v>193</v>
      </c>
      <c r="B83" s="120" t="s">
        <v>60</v>
      </c>
      <c r="C83" s="184">
        <f t="shared" si="10"/>
        <v>1.248951928451649E-3</v>
      </c>
      <c r="D83" s="184">
        <f t="shared" si="10"/>
        <v>0</v>
      </c>
      <c r="E83" s="184">
        <f t="shared" si="10"/>
        <v>9.231905465288035E-4</v>
      </c>
      <c r="F83" s="184">
        <f t="shared" si="10"/>
        <v>1.7878426698450535E-3</v>
      </c>
      <c r="G83" s="184">
        <f t="shared" si="10"/>
        <v>4.2438947883126826E-4</v>
      </c>
      <c r="H83" s="184">
        <f t="shared" si="10"/>
        <v>9.9601593625498006E-4</v>
      </c>
      <c r="I83" s="184">
        <f t="shared" si="10"/>
        <v>1.6698473282442748E-3</v>
      </c>
      <c r="J83" s="184">
        <f t="shared" si="10"/>
        <v>5.8208955223880594E-3</v>
      </c>
      <c r="K83" s="184">
        <f t="shared" si="10"/>
        <v>2.0196580045778916E-3</v>
      </c>
      <c r="L83" s="184">
        <f t="shared" si="10"/>
        <v>2.2112690321056008E-3</v>
      </c>
      <c r="M83" s="184">
        <f t="shared" si="10"/>
        <v>1.7394407029124482E-3</v>
      </c>
      <c r="N83" s="184">
        <f t="shared" si="10"/>
        <v>2.9631433674297777E-3</v>
      </c>
      <c r="O83" s="184">
        <f t="shared" si="10"/>
        <v>4.0695523492415833E-3</v>
      </c>
      <c r="P83" s="184">
        <f t="shared" si="10"/>
        <v>3.9141876811352814E-3</v>
      </c>
      <c r="Q83" s="184">
        <f t="shared" si="10"/>
        <v>5.7670126874279125E-4</v>
      </c>
      <c r="R83" s="184">
        <f t="shared" si="10"/>
        <v>7.855459544383347E-4</v>
      </c>
      <c r="S83" s="184">
        <f t="shared" si="10"/>
        <v>3.4733647764249935E-4</v>
      </c>
      <c r="T83" s="184">
        <f t="shared" si="10"/>
        <v>0</v>
      </c>
      <c r="U83" s="184">
        <f t="shared" si="10"/>
        <v>1.4316129505909992E-3</v>
      </c>
      <c r="V83" s="184">
        <f t="shared" si="10"/>
        <v>5.0710646098939781E-4</v>
      </c>
      <c r="W83" s="184">
        <f t="shared" si="10"/>
        <v>2.4975536257518249E-4</v>
      </c>
      <c r="X83" s="184">
        <f t="shared" si="10"/>
        <v>7.6590460806452501E-3</v>
      </c>
      <c r="Y83" s="184">
        <f t="shared" si="10"/>
        <v>1.2547474302305987E-2</v>
      </c>
      <c r="Z83" s="184">
        <f t="shared" si="10"/>
        <v>2.4465266603784053E-3</v>
      </c>
      <c r="AA83" s="184">
        <f t="shared" si="10"/>
        <v>1.044670839397484E-3</v>
      </c>
      <c r="AB83" s="184">
        <f t="shared" si="10"/>
        <v>7.4876721961423826E-3</v>
      </c>
      <c r="AC83" s="183">
        <f t="shared" si="10"/>
        <v>2.0263346099189776E-3</v>
      </c>
      <c r="AD83" s="183">
        <f t="shared" si="10"/>
        <v>2.6113069591330462E-4</v>
      </c>
      <c r="AE83" s="183">
        <f t="shared" si="10"/>
        <v>1.5076341109070475E-3</v>
      </c>
      <c r="AF83" s="183">
        <f t="shared" si="10"/>
        <v>1.8957534328239573E-3</v>
      </c>
      <c r="AG83" s="184">
        <f t="shared" si="10"/>
        <v>6.4669964684451898E-3</v>
      </c>
      <c r="AH83" s="184">
        <f t="shared" si="10"/>
        <v>4.3099104425468448E-3</v>
      </c>
      <c r="AI83" s="184">
        <f t="shared" si="10"/>
        <v>8.1296323925907565E-4</v>
      </c>
      <c r="AJ83" s="184">
        <f t="shared" si="10"/>
        <v>5.0194229845925537E-4</v>
      </c>
      <c r="AK83" s="184">
        <f t="shared" si="10"/>
        <v>4.9568528490638304E-4</v>
      </c>
      <c r="AL83" s="183">
        <f t="shared" ref="AL83:AT83" si="11">AL26/AL$58</f>
        <v>9.6371608924010989E-5</v>
      </c>
      <c r="AM83" s="183">
        <f t="shared" si="11"/>
        <v>2.1481123462757103E-4</v>
      </c>
      <c r="AN83" s="183">
        <f t="shared" si="11"/>
        <v>7.0922506156807211E-4</v>
      </c>
      <c r="AO83" s="183">
        <f t="shared" si="11"/>
        <v>9.8912751040562143E-4</v>
      </c>
      <c r="AP83" s="183">
        <f t="shared" si="11"/>
        <v>6.660033706268148E-4</v>
      </c>
      <c r="AQ83" s="183">
        <f t="shared" si="11"/>
        <v>3.8402457757296467E-4</v>
      </c>
      <c r="AR83" s="183">
        <f t="shared" si="11"/>
        <v>2.0236697081940556E-3</v>
      </c>
      <c r="AS83" s="184">
        <f t="shared" si="11"/>
        <v>0</v>
      </c>
      <c r="AT83" s="185">
        <f t="shared" si="11"/>
        <v>2.5282214167419506E-3</v>
      </c>
    </row>
    <row r="84" spans="1:46">
      <c r="A84" s="119" t="s">
        <v>194</v>
      </c>
      <c r="B84" s="120" t="s">
        <v>62</v>
      </c>
      <c r="C84" s="183">
        <f t="shared" ref="C84:AT89" si="12">C27/C$58</f>
        <v>0</v>
      </c>
      <c r="D84" s="183">
        <f t="shared" si="12"/>
        <v>0</v>
      </c>
      <c r="E84" s="183">
        <f t="shared" si="12"/>
        <v>0</v>
      </c>
      <c r="F84" s="183">
        <f t="shared" si="12"/>
        <v>0</v>
      </c>
      <c r="G84" s="183">
        <f t="shared" si="12"/>
        <v>0</v>
      </c>
      <c r="H84" s="183">
        <f t="shared" si="12"/>
        <v>0</v>
      </c>
      <c r="I84" s="183">
        <f t="shared" si="12"/>
        <v>0</v>
      </c>
      <c r="J84" s="183">
        <f t="shared" si="12"/>
        <v>0</v>
      </c>
      <c r="K84" s="183">
        <f t="shared" si="12"/>
        <v>0</v>
      </c>
      <c r="L84" s="183">
        <f t="shared" si="12"/>
        <v>0</v>
      </c>
      <c r="M84" s="183">
        <f t="shared" si="12"/>
        <v>0</v>
      </c>
      <c r="N84" s="183">
        <f t="shared" si="12"/>
        <v>0</v>
      </c>
      <c r="O84" s="183">
        <f t="shared" si="12"/>
        <v>0</v>
      </c>
      <c r="P84" s="183">
        <f t="shared" si="12"/>
        <v>0</v>
      </c>
      <c r="Q84" s="183">
        <f t="shared" si="12"/>
        <v>0</v>
      </c>
      <c r="R84" s="183">
        <f t="shared" si="12"/>
        <v>0</v>
      </c>
      <c r="S84" s="183">
        <f t="shared" si="12"/>
        <v>0</v>
      </c>
      <c r="T84" s="183">
        <f t="shared" si="12"/>
        <v>0</v>
      </c>
      <c r="U84" s="183">
        <f t="shared" si="12"/>
        <v>0</v>
      </c>
      <c r="V84" s="183">
        <f t="shared" si="12"/>
        <v>0</v>
      </c>
      <c r="W84" s="183">
        <f t="shared" si="12"/>
        <v>0</v>
      </c>
      <c r="X84" s="183">
        <f t="shared" si="12"/>
        <v>0</v>
      </c>
      <c r="Y84" s="183">
        <f t="shared" si="12"/>
        <v>0</v>
      </c>
      <c r="Z84" s="183">
        <f t="shared" si="12"/>
        <v>0</v>
      </c>
      <c r="AA84" s="183">
        <f t="shared" si="12"/>
        <v>0</v>
      </c>
      <c r="AB84" s="183">
        <f t="shared" si="12"/>
        <v>0</v>
      </c>
      <c r="AC84" s="183">
        <f t="shared" si="12"/>
        <v>0</v>
      </c>
      <c r="AD84" s="183">
        <f t="shared" si="12"/>
        <v>0</v>
      </c>
      <c r="AE84" s="183">
        <f t="shared" si="12"/>
        <v>0</v>
      </c>
      <c r="AF84" s="183">
        <f t="shared" si="12"/>
        <v>0</v>
      </c>
      <c r="AG84" s="183">
        <f t="shared" si="12"/>
        <v>0</v>
      </c>
      <c r="AH84" s="183">
        <f t="shared" si="12"/>
        <v>0</v>
      </c>
      <c r="AI84" s="183">
        <f t="shared" si="12"/>
        <v>0</v>
      </c>
      <c r="AJ84" s="183">
        <f t="shared" si="12"/>
        <v>0</v>
      </c>
      <c r="AK84" s="183">
        <f t="shared" si="12"/>
        <v>0</v>
      </c>
      <c r="AL84" s="183">
        <f t="shared" si="12"/>
        <v>0</v>
      </c>
      <c r="AM84" s="183">
        <f t="shared" si="12"/>
        <v>0</v>
      </c>
      <c r="AN84" s="183">
        <f t="shared" si="12"/>
        <v>0</v>
      </c>
      <c r="AO84" s="183">
        <f t="shared" si="12"/>
        <v>0</v>
      </c>
      <c r="AP84" s="183">
        <f t="shared" si="12"/>
        <v>0</v>
      </c>
      <c r="AQ84" s="183">
        <f t="shared" si="12"/>
        <v>0</v>
      </c>
      <c r="AR84" s="183">
        <f t="shared" si="12"/>
        <v>0</v>
      </c>
      <c r="AS84" s="184">
        <f t="shared" si="12"/>
        <v>0</v>
      </c>
      <c r="AT84" s="185">
        <f t="shared" si="12"/>
        <v>0</v>
      </c>
    </row>
    <row r="85" spans="1:46">
      <c r="A85" s="119" t="s">
        <v>195</v>
      </c>
      <c r="B85" s="120" t="s">
        <v>64</v>
      </c>
      <c r="C85" s="183">
        <f t="shared" si="12"/>
        <v>1.4376048071548351E-2</v>
      </c>
      <c r="D85" s="183">
        <f t="shared" si="12"/>
        <v>1.2062726176115802E-2</v>
      </c>
      <c r="E85" s="183">
        <f t="shared" si="12"/>
        <v>3.9389463318562287E-3</v>
      </c>
      <c r="F85" s="184">
        <f t="shared" si="12"/>
        <v>3.4735229014132472E-2</v>
      </c>
      <c r="G85" s="184">
        <f t="shared" si="12"/>
        <v>1.2450295688756446E-2</v>
      </c>
      <c r="H85" s="184">
        <f t="shared" si="12"/>
        <v>9.2961487383798145E-3</v>
      </c>
      <c r="I85" s="184">
        <f t="shared" si="12"/>
        <v>1.0019083969465648E-2</v>
      </c>
      <c r="J85" s="184">
        <f t="shared" si="12"/>
        <v>4.5223880597014925E-2</v>
      </c>
      <c r="K85" s="184">
        <f t="shared" si="12"/>
        <v>4.443247610071361E-2</v>
      </c>
      <c r="L85" s="184">
        <f t="shared" si="12"/>
        <v>1.1495222983694001E-2</v>
      </c>
      <c r="M85" s="184">
        <f t="shared" si="12"/>
        <v>2.8589268988894339E-2</v>
      </c>
      <c r="N85" s="184">
        <f t="shared" si="12"/>
        <v>2.5815879201169022E-2</v>
      </c>
      <c r="O85" s="184">
        <f t="shared" si="12"/>
        <v>1.7758046614872364E-2</v>
      </c>
      <c r="P85" s="184">
        <f t="shared" si="12"/>
        <v>1.1725906925613778E-2</v>
      </c>
      <c r="Q85" s="184">
        <f t="shared" si="12"/>
        <v>5.1903114186851208E-3</v>
      </c>
      <c r="R85" s="184">
        <f t="shared" si="12"/>
        <v>7.3317622414244563E-3</v>
      </c>
      <c r="S85" s="184">
        <f t="shared" si="12"/>
        <v>3.8024203868231507E-3</v>
      </c>
      <c r="T85" s="184">
        <f t="shared" si="12"/>
        <v>7.3402417962003452E-3</v>
      </c>
      <c r="U85" s="184">
        <f t="shared" si="12"/>
        <v>2.6356361500624037E-2</v>
      </c>
      <c r="V85" s="184">
        <f t="shared" si="12"/>
        <v>2.8666327433936748E-3</v>
      </c>
      <c r="W85" s="184">
        <f t="shared" si="12"/>
        <v>2.3624400689488574E-3</v>
      </c>
      <c r="X85" s="184">
        <f t="shared" si="12"/>
        <v>3.3460251528787358E-2</v>
      </c>
      <c r="Y85" s="184">
        <f t="shared" si="12"/>
        <v>3.5140705406561501E-2</v>
      </c>
      <c r="Z85" s="184">
        <f t="shared" si="12"/>
        <v>2.9951312212173335E-2</v>
      </c>
      <c r="AA85" s="184">
        <f t="shared" si="12"/>
        <v>5.7367608060930201E-3</v>
      </c>
      <c r="AB85" s="184">
        <f t="shared" si="12"/>
        <v>3.5600895411106418E-3</v>
      </c>
      <c r="AC85" s="183">
        <f t="shared" si="12"/>
        <v>5.6471112734793206E-3</v>
      </c>
      <c r="AD85" s="183">
        <f t="shared" si="12"/>
        <v>9.1395743569656612E-3</v>
      </c>
      <c r="AE85" s="183">
        <f t="shared" si="12"/>
        <v>3.1523258682601904E-3</v>
      </c>
      <c r="AF85" s="183">
        <f t="shared" si="12"/>
        <v>9.0376169942173561E-3</v>
      </c>
      <c r="AG85" s="184">
        <f t="shared" si="12"/>
        <v>1.418084315574228E-2</v>
      </c>
      <c r="AH85" s="184">
        <f t="shared" si="12"/>
        <v>2.6329756857897249E-2</v>
      </c>
      <c r="AI85" s="184">
        <f t="shared" si="12"/>
        <v>1.7865219623428848E-2</v>
      </c>
      <c r="AJ85" s="184">
        <f t="shared" si="12"/>
        <v>3.5135960892147878E-3</v>
      </c>
      <c r="AK85" s="184">
        <f t="shared" si="12"/>
        <v>1.9241601514093234E-2</v>
      </c>
      <c r="AL85" s="183">
        <f t="shared" si="12"/>
        <v>5.1558810774345876E-3</v>
      </c>
      <c r="AM85" s="183">
        <f t="shared" si="12"/>
        <v>4.2425218838945278E-3</v>
      </c>
      <c r="AN85" s="183">
        <f t="shared" si="12"/>
        <v>5.5930955717454515E-3</v>
      </c>
      <c r="AO85" s="183">
        <f t="shared" si="12"/>
        <v>4.2041875702280532E-2</v>
      </c>
      <c r="AP85" s="183">
        <f t="shared" si="12"/>
        <v>2.3228898048691344E-2</v>
      </c>
      <c r="AQ85" s="183">
        <f t="shared" si="12"/>
        <v>8.218125960061444E-2</v>
      </c>
      <c r="AR85" s="183">
        <f t="shared" si="12"/>
        <v>3.1750835667178609E-2</v>
      </c>
      <c r="AS85" s="184">
        <f t="shared" si="12"/>
        <v>2.4830326104949513E-4</v>
      </c>
      <c r="AT85" s="185">
        <f t="shared" si="12"/>
        <v>1.4475563491112561E-2</v>
      </c>
    </row>
    <row r="86" spans="1:46">
      <c r="A86" s="119" t="s">
        <v>196</v>
      </c>
      <c r="B86" s="120" t="s">
        <v>66</v>
      </c>
      <c r="C86" s="184">
        <f t="shared" si="12"/>
        <v>1.240217998882057E-3</v>
      </c>
      <c r="D86" s="184">
        <f t="shared" si="12"/>
        <v>0</v>
      </c>
      <c r="E86" s="184">
        <f t="shared" si="12"/>
        <v>2.461841457410143E-4</v>
      </c>
      <c r="F86" s="184">
        <f t="shared" si="12"/>
        <v>5.2783926443044438E-3</v>
      </c>
      <c r="G86" s="184">
        <f t="shared" si="12"/>
        <v>3.2013728077054369E-3</v>
      </c>
      <c r="H86" s="184">
        <f t="shared" si="12"/>
        <v>1.3280212483399733E-3</v>
      </c>
      <c r="I86" s="184">
        <f t="shared" si="12"/>
        <v>4.7709923664122136E-4</v>
      </c>
      <c r="J86" s="184">
        <f t="shared" si="12"/>
        <v>1.791044776119403E-3</v>
      </c>
      <c r="K86" s="184">
        <f t="shared" si="12"/>
        <v>1.1310084825636193E-2</v>
      </c>
      <c r="L86" s="184">
        <f t="shared" si="12"/>
        <v>1.4516727997029135E-3</v>
      </c>
      <c r="M86" s="184">
        <f t="shared" si="12"/>
        <v>5.4190268052272421E-3</v>
      </c>
      <c r="N86" s="184">
        <f t="shared" si="12"/>
        <v>1.4206851761649618E-3</v>
      </c>
      <c r="O86" s="184">
        <f t="shared" si="12"/>
        <v>3.3296337402885681E-3</v>
      </c>
      <c r="P86" s="184">
        <f t="shared" si="12"/>
        <v>1.365801658949332E-3</v>
      </c>
      <c r="Q86" s="184">
        <f t="shared" si="12"/>
        <v>0</v>
      </c>
      <c r="R86" s="184">
        <f t="shared" si="12"/>
        <v>1.0473946059177796E-3</v>
      </c>
      <c r="S86" s="184">
        <f t="shared" si="12"/>
        <v>1.2796607071039449E-4</v>
      </c>
      <c r="T86" s="184">
        <f t="shared" si="12"/>
        <v>0</v>
      </c>
      <c r="U86" s="184">
        <f t="shared" si="12"/>
        <v>2.0556493649511783E-3</v>
      </c>
      <c r="V86" s="184">
        <f t="shared" si="12"/>
        <v>1.0455803319369026E-3</v>
      </c>
      <c r="W86" s="184">
        <f t="shared" si="12"/>
        <v>3.1035174562621041E-3</v>
      </c>
      <c r="X86" s="184">
        <f t="shared" si="12"/>
        <v>4.3240095161175118E-3</v>
      </c>
      <c r="Y86" s="184">
        <f t="shared" si="12"/>
        <v>9.9926115079005021E-2</v>
      </c>
      <c r="Z86" s="184">
        <f t="shared" si="12"/>
        <v>5.1548715530155909E-3</v>
      </c>
      <c r="AA86" s="184">
        <f t="shared" si="12"/>
        <v>2.1786297847263764E-3</v>
      </c>
      <c r="AB86" s="184">
        <f t="shared" si="12"/>
        <v>4.328644851474478E-4</v>
      </c>
      <c r="AC86" s="183">
        <f t="shared" si="12"/>
        <v>3.0062198720111951E-3</v>
      </c>
      <c r="AD86" s="183">
        <f t="shared" si="12"/>
        <v>2.2196109152630892E-3</v>
      </c>
      <c r="AE86" s="183">
        <f t="shared" si="12"/>
        <v>1.4253995230393904E-3</v>
      </c>
      <c r="AF86" s="183">
        <f t="shared" si="12"/>
        <v>5.1149573753552051E-3</v>
      </c>
      <c r="AG86" s="184">
        <f t="shared" si="12"/>
        <v>1.8322760835128401E-2</v>
      </c>
      <c r="AH86" s="184">
        <f t="shared" si="12"/>
        <v>1.6540918954871912E-2</v>
      </c>
      <c r="AI86" s="184">
        <f t="shared" si="12"/>
        <v>8.5596100595977248E-3</v>
      </c>
      <c r="AJ86" s="184">
        <f t="shared" si="12"/>
        <v>4.2992449041944917E-3</v>
      </c>
      <c r="AK86" s="184">
        <f t="shared" si="12"/>
        <v>5.0019151476916835E-3</v>
      </c>
      <c r="AL86" s="183">
        <f t="shared" si="12"/>
        <v>1.4455741338601649E-4</v>
      </c>
      <c r="AM86" s="183">
        <f t="shared" si="12"/>
        <v>2.6851404328446377E-4</v>
      </c>
      <c r="AN86" s="183">
        <f t="shared" si="12"/>
        <v>1.320625976712962E-3</v>
      </c>
      <c r="AO86" s="183">
        <f t="shared" si="12"/>
        <v>3.3923117096871194E-2</v>
      </c>
      <c r="AP86" s="183">
        <f t="shared" si="12"/>
        <v>2.1555767629799591E-2</v>
      </c>
      <c r="AQ86" s="183">
        <f t="shared" si="12"/>
        <v>1.3056835637480798E-2</v>
      </c>
      <c r="AR86" s="183">
        <f t="shared" si="12"/>
        <v>2.0354142198933958E-2</v>
      </c>
      <c r="AS86" s="184">
        <f t="shared" si="12"/>
        <v>3.3107101473266014E-4</v>
      </c>
      <c r="AT86" s="185">
        <f t="shared" si="12"/>
        <v>7.8604648769519028E-3</v>
      </c>
    </row>
    <row r="87" spans="1:46">
      <c r="A87" s="119" t="s">
        <v>197</v>
      </c>
      <c r="B87" s="120" t="s">
        <v>68</v>
      </c>
      <c r="C87" s="184">
        <f t="shared" si="12"/>
        <v>6.3024035774175521E-2</v>
      </c>
      <c r="D87" s="184">
        <f t="shared" si="12"/>
        <v>2.0506634499396863E-2</v>
      </c>
      <c r="E87" s="184">
        <f t="shared" si="12"/>
        <v>5.5206794682422455E-2</v>
      </c>
      <c r="F87" s="184">
        <f t="shared" si="12"/>
        <v>2.3071683977524262E-2</v>
      </c>
      <c r="G87" s="184">
        <f t="shared" si="12"/>
        <v>7.3751510734286055E-2</v>
      </c>
      <c r="H87" s="184">
        <f t="shared" si="12"/>
        <v>0.12217795484727756</v>
      </c>
      <c r="I87" s="184">
        <f t="shared" si="12"/>
        <v>8.3730916030534355E-2</v>
      </c>
      <c r="J87" s="184">
        <f t="shared" si="12"/>
        <v>7.8656716417910444E-2</v>
      </c>
      <c r="K87" s="184">
        <f t="shared" si="12"/>
        <v>6.3417261343745798E-2</v>
      </c>
      <c r="L87" s="184">
        <f t="shared" si="12"/>
        <v>2.452651834846899E-2</v>
      </c>
      <c r="M87" s="184">
        <f t="shared" si="12"/>
        <v>5.4502475357923373E-2</v>
      </c>
      <c r="N87" s="184">
        <f t="shared" si="12"/>
        <v>4.6273745737944469E-3</v>
      </c>
      <c r="O87" s="184">
        <f t="shared" si="12"/>
        <v>9.3969663337032924E-2</v>
      </c>
      <c r="P87" s="184">
        <f t="shared" si="12"/>
        <v>0.11850827809054265</v>
      </c>
      <c r="Q87" s="184">
        <f t="shared" si="12"/>
        <v>5.8823529411764705E-2</v>
      </c>
      <c r="R87" s="184">
        <f t="shared" si="12"/>
        <v>9.9240638910709611E-2</v>
      </c>
      <c r="S87" s="184">
        <f t="shared" si="12"/>
        <v>2.6031954955943109E-2</v>
      </c>
      <c r="T87" s="184">
        <f t="shared" si="12"/>
        <v>0.21157167530224524</v>
      </c>
      <c r="U87" s="184">
        <f t="shared" si="12"/>
        <v>7.5508406137581668E-2</v>
      </c>
      <c r="V87" s="184">
        <f t="shared" si="12"/>
        <v>5.5414014958769284E-2</v>
      </c>
      <c r="W87" s="184">
        <f t="shared" si="12"/>
        <v>4.0034556315739912E-2</v>
      </c>
      <c r="X87" s="184">
        <f t="shared" si="12"/>
        <v>1.5114803276797047E-2</v>
      </c>
      <c r="Y87" s="184">
        <f t="shared" si="12"/>
        <v>1.0966077747676514E-2</v>
      </c>
      <c r="Z87" s="184">
        <f t="shared" si="12"/>
        <v>1.8837041558009211E-2</v>
      </c>
      <c r="AA87" s="184">
        <f t="shared" si="12"/>
        <v>4.5135137548327191E-3</v>
      </c>
      <c r="AB87" s="184">
        <f t="shared" si="12"/>
        <v>2.0742159410738928E-3</v>
      </c>
      <c r="AC87" s="183">
        <f t="shared" si="12"/>
        <v>1.0213717155267695E-2</v>
      </c>
      <c r="AD87" s="183">
        <f t="shared" si="12"/>
        <v>8.2256169212690956E-3</v>
      </c>
      <c r="AE87" s="183">
        <f t="shared" si="12"/>
        <v>1.0950905951043009E-2</v>
      </c>
      <c r="AF87" s="183">
        <f t="shared" si="12"/>
        <v>1.3047711781888996E-2</v>
      </c>
      <c r="AG87" s="184">
        <f t="shared" si="12"/>
        <v>1.2537375819655585E-2</v>
      </c>
      <c r="AH87" s="184">
        <f t="shared" si="12"/>
        <v>1.0618571246212452E-2</v>
      </c>
      <c r="AI87" s="184">
        <f t="shared" si="12"/>
        <v>4.3636859189362873E-2</v>
      </c>
      <c r="AJ87" s="184">
        <f t="shared" si="12"/>
        <v>4.1988564445026404E-2</v>
      </c>
      <c r="AK87" s="184">
        <f t="shared" si="12"/>
        <v>9.1701777707680864E-3</v>
      </c>
      <c r="AL87" s="183">
        <f t="shared" si="12"/>
        <v>7.9988435406929126E-3</v>
      </c>
      <c r="AM87" s="183">
        <f t="shared" si="12"/>
        <v>5.6387949089737391E-3</v>
      </c>
      <c r="AN87" s="183">
        <f t="shared" si="12"/>
        <v>2.3145193043724949E-2</v>
      </c>
      <c r="AO87" s="183">
        <f t="shared" si="12"/>
        <v>4.9867852564609808E-2</v>
      </c>
      <c r="AP87" s="183">
        <f t="shared" si="12"/>
        <v>0.11593331844301408</v>
      </c>
      <c r="AQ87" s="183">
        <f t="shared" si="12"/>
        <v>4.2242703533026116E-3</v>
      </c>
      <c r="AR87" s="183">
        <f t="shared" si="12"/>
        <v>4.2438341313578459E-2</v>
      </c>
      <c r="AS87" s="184">
        <f t="shared" si="12"/>
        <v>0.21312696573414996</v>
      </c>
      <c r="AT87" s="185">
        <f t="shared" si="12"/>
        <v>3.1664881656391523E-2</v>
      </c>
    </row>
    <row r="88" spans="1:46">
      <c r="A88" s="119" t="s">
        <v>198</v>
      </c>
      <c r="B88" s="120" t="s">
        <v>69</v>
      </c>
      <c r="C88" s="184">
        <f t="shared" si="12"/>
        <v>1.5825880380100615E-2</v>
      </c>
      <c r="D88" s="184">
        <f t="shared" si="12"/>
        <v>6.0313630880579009E-3</v>
      </c>
      <c r="E88" s="184">
        <f t="shared" si="12"/>
        <v>8.8626292466765146E-3</v>
      </c>
      <c r="F88" s="184">
        <f t="shared" si="12"/>
        <v>4.0864975310744081E-2</v>
      </c>
      <c r="G88" s="184">
        <f t="shared" si="12"/>
        <v>1.285162052199906E-2</v>
      </c>
      <c r="H88" s="184">
        <f t="shared" si="12"/>
        <v>3.51925630810093E-2</v>
      </c>
      <c r="I88" s="184">
        <f t="shared" si="12"/>
        <v>1.9322519083969467E-2</v>
      </c>
      <c r="J88" s="184">
        <f t="shared" si="12"/>
        <v>1.3880597014925373E-2</v>
      </c>
      <c r="K88" s="184">
        <f t="shared" si="12"/>
        <v>1.2521879628382927E-2</v>
      </c>
      <c r="L88" s="184">
        <f t="shared" si="12"/>
        <v>4.5913372269673547E-3</v>
      </c>
      <c r="M88" s="184">
        <f t="shared" si="12"/>
        <v>1.734980598546006E-2</v>
      </c>
      <c r="N88" s="184">
        <f t="shared" si="12"/>
        <v>4.3026465335281698E-3</v>
      </c>
      <c r="O88" s="184">
        <f t="shared" si="12"/>
        <v>1.2208657047724751E-2</v>
      </c>
      <c r="P88" s="184">
        <f t="shared" si="12"/>
        <v>2.2252573370198873E-2</v>
      </c>
      <c r="Q88" s="184">
        <f t="shared" si="12"/>
        <v>2.8835063437139563E-3</v>
      </c>
      <c r="R88" s="184">
        <f t="shared" si="12"/>
        <v>6.2843676355066776E-3</v>
      </c>
      <c r="S88" s="184">
        <f t="shared" si="12"/>
        <v>4.5702168110855175E-3</v>
      </c>
      <c r="T88" s="184">
        <f t="shared" si="12"/>
        <v>4.0155440414507769E-2</v>
      </c>
      <c r="U88" s="184">
        <f t="shared" si="12"/>
        <v>1.2957932604067249E-2</v>
      </c>
      <c r="V88" s="184">
        <f t="shared" si="12"/>
        <v>1.3521096325830713E-2</v>
      </c>
      <c r="W88" s="184">
        <f t="shared" si="12"/>
        <v>2.2879228951969179E-2</v>
      </c>
      <c r="X88" s="184">
        <f t="shared" si="12"/>
        <v>3.0575747086650513E-2</v>
      </c>
      <c r="Y88" s="184">
        <f t="shared" si="12"/>
        <v>2.4148703125202536E-2</v>
      </c>
      <c r="Z88" s="184">
        <f t="shared" si="12"/>
        <v>2.388787937635244E-2</v>
      </c>
      <c r="AA88" s="184">
        <f t="shared" si="12"/>
        <v>3.2536585801405393E-2</v>
      </c>
      <c r="AB88" s="184">
        <f t="shared" si="12"/>
        <v>7.7724793594312336E-2</v>
      </c>
      <c r="AC88" s="183">
        <f t="shared" si="12"/>
        <v>2.0978523020337651E-2</v>
      </c>
      <c r="AD88" s="183">
        <f t="shared" si="12"/>
        <v>3.916960438699569E-4</v>
      </c>
      <c r="AE88" s="183">
        <f t="shared" si="12"/>
        <v>4.7970176256133326E-3</v>
      </c>
      <c r="AF88" s="183">
        <f t="shared" si="12"/>
        <v>6.1602050752141164E-3</v>
      </c>
      <c r="AG88" s="184">
        <f t="shared" si="12"/>
        <v>3.0677265289352374E-2</v>
      </c>
      <c r="AH88" s="184">
        <f t="shared" si="12"/>
        <v>1.3799775602480467E-2</v>
      </c>
      <c r="AI88" s="184">
        <f t="shared" si="12"/>
        <v>9.1199907895494273E-3</v>
      </c>
      <c r="AJ88" s="184">
        <f t="shared" si="12"/>
        <v>4.3821745013312381E-2</v>
      </c>
      <c r="AK88" s="184">
        <f t="shared" si="12"/>
        <v>6.1036883491426899E-2</v>
      </c>
      <c r="AL88" s="183">
        <f t="shared" si="12"/>
        <v>1.7828747650942033E-3</v>
      </c>
      <c r="AM88" s="183">
        <f t="shared" si="12"/>
        <v>3.1684657107566728E-3</v>
      </c>
      <c r="AN88" s="183">
        <f t="shared" si="12"/>
        <v>1.1413632283924802E-2</v>
      </c>
      <c r="AO88" s="183">
        <f t="shared" si="12"/>
        <v>1.7962555588966086E-2</v>
      </c>
      <c r="AP88" s="183">
        <f t="shared" si="12"/>
        <v>8.7311417490710478E-3</v>
      </c>
      <c r="AQ88" s="183">
        <f t="shared" si="12"/>
        <v>6.9124423963133645E-3</v>
      </c>
      <c r="AR88" s="183">
        <f t="shared" si="12"/>
        <v>1.3641702050772428E-2</v>
      </c>
      <c r="AS88" s="184">
        <f t="shared" si="12"/>
        <v>0</v>
      </c>
      <c r="AT88" s="185">
        <f t="shared" si="12"/>
        <v>2.2326178345681388E-2</v>
      </c>
    </row>
    <row r="89" spans="1:46">
      <c r="A89" s="119" t="s">
        <v>199</v>
      </c>
      <c r="B89" s="120" t="s">
        <v>70</v>
      </c>
      <c r="C89" s="183">
        <f t="shared" si="12"/>
        <v>1.4498323085522639E-3</v>
      </c>
      <c r="D89" s="183">
        <f t="shared" si="12"/>
        <v>0</v>
      </c>
      <c r="E89" s="183">
        <f t="shared" si="12"/>
        <v>1.2309207287050715E-4</v>
      </c>
      <c r="F89" s="183">
        <f t="shared" si="12"/>
        <v>1.9581134003064872E-3</v>
      </c>
      <c r="G89" s="183">
        <f t="shared" si="12"/>
        <v>1.4346209556143959E-3</v>
      </c>
      <c r="H89" s="183">
        <f t="shared" si="12"/>
        <v>2.9880478087649402E-3</v>
      </c>
      <c r="I89" s="183">
        <f t="shared" si="12"/>
        <v>2.3854961832061069E-3</v>
      </c>
      <c r="J89" s="183">
        <f t="shared" si="12"/>
        <v>1.1940298507462687E-3</v>
      </c>
      <c r="K89" s="183">
        <f t="shared" si="12"/>
        <v>2.8275212064090482E-3</v>
      </c>
      <c r="L89" s="183">
        <f t="shared" si="12"/>
        <v>3.5447824178792072E-4</v>
      </c>
      <c r="M89" s="183">
        <f t="shared" si="12"/>
        <v>4.0809954952945897E-3</v>
      </c>
      <c r="N89" s="183">
        <f t="shared" si="12"/>
        <v>4.0591005033284623E-4</v>
      </c>
      <c r="O89" s="183">
        <f t="shared" si="12"/>
        <v>7.3991860895301518E-4</v>
      </c>
      <c r="P89" s="183">
        <f t="shared" si="12"/>
        <v>6.512542056697425E-3</v>
      </c>
      <c r="Q89" s="183">
        <f t="shared" si="12"/>
        <v>5.7670126874279125E-4</v>
      </c>
      <c r="R89" s="183">
        <f t="shared" si="12"/>
        <v>1.3092432573972245E-3</v>
      </c>
      <c r="S89" s="183">
        <f t="shared" si="12"/>
        <v>1.0968520346605243E-4</v>
      </c>
      <c r="T89" s="183">
        <f t="shared" si="12"/>
        <v>4.3177892918825559E-4</v>
      </c>
      <c r="U89" s="183">
        <f t="shared" si="12"/>
        <v>1.8354012187064093E-3</v>
      </c>
      <c r="V89" s="183">
        <f t="shared" si="12"/>
        <v>2.2201155714793568E-3</v>
      </c>
      <c r="W89" s="183">
        <f t="shared" si="12"/>
        <v>7.0013388525174108E-4</v>
      </c>
      <c r="X89" s="183">
        <f t="shared" si="12"/>
        <v>2.9614245605938234E-3</v>
      </c>
      <c r="Y89" s="183">
        <f t="shared" si="12"/>
        <v>1.412887085693546E-3</v>
      </c>
      <c r="Z89" s="183">
        <f t="shared" si="12"/>
        <v>1.3917979803584309E-2</v>
      </c>
      <c r="AA89" s="183">
        <f t="shared" si="12"/>
        <v>8.2993294463244559E-3</v>
      </c>
      <c r="AB89" s="183">
        <f t="shared" si="12"/>
        <v>4.7804140304630587E-2</v>
      </c>
      <c r="AC89" s="183">
        <f t="shared" si="12"/>
        <v>7.3870655145403825E-3</v>
      </c>
      <c r="AD89" s="183">
        <f t="shared" si="12"/>
        <v>4.5697871784828306E-3</v>
      </c>
      <c r="AE89" s="183">
        <f t="shared" si="12"/>
        <v>1.7118500041117295E-2</v>
      </c>
      <c r="AF89" s="183">
        <f t="shared" si="12"/>
        <v>5.4170061403334456E-3</v>
      </c>
      <c r="AG89" s="184">
        <f t="shared" si="12"/>
        <v>8.2885852643678709E-4</v>
      </c>
      <c r="AH89" s="183">
        <f t="shared" si="12"/>
        <v>9.4730689384116154E-4</v>
      </c>
      <c r="AI89" s="183">
        <f t="shared" si="12"/>
        <v>8.6653422727961584E-3</v>
      </c>
      <c r="AJ89" s="183">
        <f t="shared" si="12"/>
        <v>1.3268735541879446E-2</v>
      </c>
      <c r="AK89" s="183">
        <f t="shared" si="12"/>
        <v>1.0229141788522633E-2</v>
      </c>
      <c r="AL89" s="183">
        <f t="shared" ref="AL89:AT89" si="13">AL32/AL$58</f>
        <v>4.8185804462005495E-5</v>
      </c>
      <c r="AM89" s="183">
        <f t="shared" si="13"/>
        <v>2.8462488588153159E-2</v>
      </c>
      <c r="AN89" s="183">
        <f t="shared" si="13"/>
        <v>4.5194755647510257E-3</v>
      </c>
      <c r="AO89" s="183">
        <f t="shared" si="13"/>
        <v>1.1054489056293224E-2</v>
      </c>
      <c r="AP89" s="183">
        <f t="shared" si="13"/>
        <v>8.3331641251599021E-3</v>
      </c>
      <c r="AQ89" s="183">
        <f t="shared" si="13"/>
        <v>9.2165898617511521E-3</v>
      </c>
      <c r="AR89" s="183">
        <f t="shared" si="13"/>
        <v>1.0416478453338152E-2</v>
      </c>
      <c r="AS89" s="184">
        <f t="shared" si="13"/>
        <v>4.9660652209899026E-4</v>
      </c>
      <c r="AT89" s="185">
        <f t="shared" si="13"/>
        <v>9.5424664603062474E-3</v>
      </c>
    </row>
    <row r="90" spans="1:46">
      <c r="A90" s="119" t="s">
        <v>200</v>
      </c>
      <c r="B90" s="120" t="s">
        <v>71</v>
      </c>
      <c r="C90" s="184">
        <f t="shared" ref="C90:AT95" si="14">C33/C$58</f>
        <v>4.8770262716601454E-2</v>
      </c>
      <c r="D90" s="184">
        <f t="shared" si="14"/>
        <v>6.0313630880579009E-3</v>
      </c>
      <c r="E90" s="184">
        <f t="shared" si="14"/>
        <v>2.3756770064007879E-2</v>
      </c>
      <c r="F90" s="184">
        <f t="shared" si="14"/>
        <v>2.8520347352290143E-2</v>
      </c>
      <c r="G90" s="184">
        <f t="shared" si="14"/>
        <v>7.9942061610281303E-3</v>
      </c>
      <c r="H90" s="184">
        <f t="shared" si="14"/>
        <v>8.6321381142098266E-3</v>
      </c>
      <c r="I90" s="184">
        <f t="shared" si="14"/>
        <v>7.1564885496183204E-3</v>
      </c>
      <c r="J90" s="184">
        <f t="shared" si="14"/>
        <v>5.5223880597014925E-3</v>
      </c>
      <c r="K90" s="184">
        <f t="shared" si="14"/>
        <v>1.4002962165073381E-2</v>
      </c>
      <c r="L90" s="184">
        <f t="shared" si="14"/>
        <v>4.6419769757941997E-3</v>
      </c>
      <c r="M90" s="184">
        <f t="shared" si="14"/>
        <v>1.0102136389991526E-2</v>
      </c>
      <c r="N90" s="184">
        <f t="shared" si="14"/>
        <v>7.468744926124371E-3</v>
      </c>
      <c r="O90" s="184">
        <f t="shared" si="14"/>
        <v>1.9607843137254902E-2</v>
      </c>
      <c r="P90" s="184">
        <f t="shared" si="14"/>
        <v>1.7921982744261968E-2</v>
      </c>
      <c r="Q90" s="184">
        <f t="shared" si="14"/>
        <v>5.7670126874279125E-3</v>
      </c>
      <c r="R90" s="184">
        <f t="shared" si="14"/>
        <v>3.9800995024875621E-2</v>
      </c>
      <c r="S90" s="184">
        <f t="shared" si="14"/>
        <v>2.6507257504296004E-3</v>
      </c>
      <c r="T90" s="184">
        <f t="shared" si="14"/>
        <v>4.3177892918825559E-4</v>
      </c>
      <c r="U90" s="184">
        <f t="shared" si="14"/>
        <v>9.9368621980765001E-2</v>
      </c>
      <c r="V90" s="184">
        <f t="shared" si="14"/>
        <v>2.2117509288238614E-2</v>
      </c>
      <c r="W90" s="184">
        <f t="shared" si="14"/>
        <v>3.2488668885804477E-2</v>
      </c>
      <c r="X90" s="184">
        <f t="shared" si="14"/>
        <v>5.1651859543863698E-2</v>
      </c>
      <c r="Y90" s="184">
        <f t="shared" si="14"/>
        <v>2.915213812591546E-2</v>
      </c>
      <c r="Z90" s="184">
        <f t="shared" si="14"/>
        <v>1.4699966709204905E-2</v>
      </c>
      <c r="AA90" s="184">
        <f t="shared" si="14"/>
        <v>1.1991392626588212E-2</v>
      </c>
      <c r="AB90" s="184">
        <f t="shared" si="14"/>
        <v>1.0636098777908718E-3</v>
      </c>
      <c r="AC90" s="183">
        <f t="shared" si="14"/>
        <v>0.15282649684052793</v>
      </c>
      <c r="AD90" s="183">
        <f t="shared" si="14"/>
        <v>0.31962397179788482</v>
      </c>
      <c r="AE90" s="183">
        <f t="shared" si="14"/>
        <v>1.5871275458457828E-2</v>
      </c>
      <c r="AF90" s="183">
        <f t="shared" si="14"/>
        <v>1.69783200524611E-2</v>
      </c>
      <c r="AG90" s="184">
        <f t="shared" si="14"/>
        <v>1.984748053132444E-2</v>
      </c>
      <c r="AH90" s="184">
        <f t="shared" si="14"/>
        <v>1.0386783389208764E-2</v>
      </c>
      <c r="AI90" s="184">
        <f t="shared" si="14"/>
        <v>6.9982977113675054E-3</v>
      </c>
      <c r="AJ90" s="184">
        <f t="shared" si="14"/>
        <v>2.2914757103574702E-2</v>
      </c>
      <c r="AK90" s="184">
        <f t="shared" si="14"/>
        <v>7.1896897460739476E-2</v>
      </c>
      <c r="AL90" s="183">
        <f t="shared" si="14"/>
        <v>6.6014552112947525E-3</v>
      </c>
      <c r="AM90" s="183">
        <f t="shared" si="14"/>
        <v>6.8202566994253798E-3</v>
      </c>
      <c r="AN90" s="183">
        <f t="shared" si="14"/>
        <v>8.7699347268382997E-3</v>
      </c>
      <c r="AO90" s="183">
        <f t="shared" si="14"/>
        <v>8.5215313276465102E-2</v>
      </c>
      <c r="AP90" s="183">
        <f t="shared" si="14"/>
        <v>8.2560051980750879E-3</v>
      </c>
      <c r="AQ90" s="183">
        <f t="shared" si="14"/>
        <v>2.6881720430107529E-3</v>
      </c>
      <c r="AR90" s="183">
        <f t="shared" si="14"/>
        <v>1.8840907037672779E-2</v>
      </c>
      <c r="AS90" s="184">
        <f t="shared" si="14"/>
        <v>7.3663300778016886E-3</v>
      </c>
      <c r="AT90" s="185">
        <f t="shared" si="14"/>
        <v>3.0359827198264043E-2</v>
      </c>
    </row>
    <row r="91" spans="1:46">
      <c r="A91" s="119" t="s">
        <v>201</v>
      </c>
      <c r="B91" s="120" t="s">
        <v>72</v>
      </c>
      <c r="C91" s="184">
        <f t="shared" si="14"/>
        <v>1.3100894354387926E-4</v>
      </c>
      <c r="D91" s="184">
        <f t="shared" si="14"/>
        <v>0</v>
      </c>
      <c r="E91" s="184">
        <f t="shared" si="14"/>
        <v>1.2309207287050715E-4</v>
      </c>
      <c r="F91" s="184">
        <f t="shared" si="14"/>
        <v>2.5540609569215051E-4</v>
      </c>
      <c r="G91" s="184">
        <f t="shared" si="14"/>
        <v>1.5683959000286002E-4</v>
      </c>
      <c r="H91" s="184">
        <f t="shared" si="14"/>
        <v>0</v>
      </c>
      <c r="I91" s="184">
        <f t="shared" si="14"/>
        <v>0</v>
      </c>
      <c r="J91" s="184">
        <f t="shared" si="14"/>
        <v>2.9850746268656717E-4</v>
      </c>
      <c r="K91" s="184">
        <f t="shared" si="14"/>
        <v>1.0771509357748754E-3</v>
      </c>
      <c r="L91" s="184">
        <f t="shared" si="14"/>
        <v>1.3503933020492218E-4</v>
      </c>
      <c r="M91" s="184">
        <f t="shared" si="14"/>
        <v>1.78404174657687E-4</v>
      </c>
      <c r="N91" s="184">
        <f t="shared" si="14"/>
        <v>1.2177301509985388E-4</v>
      </c>
      <c r="O91" s="184">
        <f t="shared" si="14"/>
        <v>0</v>
      </c>
      <c r="P91" s="184">
        <f t="shared" si="14"/>
        <v>3.3312235584130053E-4</v>
      </c>
      <c r="Q91" s="184">
        <f t="shared" si="14"/>
        <v>0</v>
      </c>
      <c r="R91" s="184">
        <f t="shared" si="14"/>
        <v>0</v>
      </c>
      <c r="S91" s="184">
        <f t="shared" si="14"/>
        <v>2.3765127417644692E-4</v>
      </c>
      <c r="T91" s="184">
        <f t="shared" si="14"/>
        <v>0</v>
      </c>
      <c r="U91" s="184">
        <f t="shared" si="14"/>
        <v>2.5695617061889729E-4</v>
      </c>
      <c r="V91" s="184">
        <f t="shared" si="14"/>
        <v>2.4222611023204914E-4</v>
      </c>
      <c r="W91" s="184">
        <f t="shared" si="14"/>
        <v>3.5620846793509638E-4</v>
      </c>
      <c r="X91" s="184">
        <f t="shared" si="14"/>
        <v>9.0106424478179415E-4</v>
      </c>
      <c r="Y91" s="184">
        <f t="shared" si="14"/>
        <v>1.2573398835988437E-3</v>
      </c>
      <c r="Z91" s="184">
        <f t="shared" si="14"/>
        <v>1.5275620041058646E-3</v>
      </c>
      <c r="AA91" s="184">
        <f t="shared" si="14"/>
        <v>6.1340928774877897E-3</v>
      </c>
      <c r="AB91" s="184">
        <f t="shared" si="14"/>
        <v>3.003549488778209E-4</v>
      </c>
      <c r="AC91" s="183">
        <f t="shared" si="14"/>
        <v>8.2972906869104046E-4</v>
      </c>
      <c r="AD91" s="183">
        <f t="shared" si="14"/>
        <v>2.9507768638203421E-2</v>
      </c>
      <c r="AE91" s="183">
        <f t="shared" si="14"/>
        <v>1.2335188180148571E-3</v>
      </c>
      <c r="AF91" s="183">
        <f t="shared" si="14"/>
        <v>5.0672654650954834E-3</v>
      </c>
      <c r="AG91" s="184">
        <f t="shared" si="14"/>
        <v>6.1748772743141734E-3</v>
      </c>
      <c r="AH91" s="184">
        <f t="shared" si="14"/>
        <v>1.2563573698460794E-3</v>
      </c>
      <c r="AI91" s="184">
        <f t="shared" si="14"/>
        <v>4.3608663932509957E-3</v>
      </c>
      <c r="AJ91" s="184">
        <f t="shared" si="14"/>
        <v>9.6023744053074945E-3</v>
      </c>
      <c r="AK91" s="184">
        <f t="shared" si="14"/>
        <v>1.5321181533470023E-3</v>
      </c>
      <c r="AL91" s="183">
        <f t="shared" si="14"/>
        <v>4.8185804462005495E-5</v>
      </c>
      <c r="AM91" s="183">
        <f t="shared" si="14"/>
        <v>2.6314376241877448E-3</v>
      </c>
      <c r="AN91" s="183">
        <f t="shared" si="14"/>
        <v>1.1518793241329724E-3</v>
      </c>
      <c r="AO91" s="183">
        <f t="shared" si="14"/>
        <v>1.6854732777311788E-3</v>
      </c>
      <c r="AP91" s="183">
        <f t="shared" si="14"/>
        <v>1.6040934841316575E-3</v>
      </c>
      <c r="AQ91" s="183">
        <f t="shared" si="14"/>
        <v>7.6804915514592934E-4</v>
      </c>
      <c r="AR91" s="183">
        <f t="shared" si="14"/>
        <v>1.7074713162887343E-3</v>
      </c>
      <c r="AS91" s="184">
        <f t="shared" si="14"/>
        <v>0</v>
      </c>
      <c r="AT91" s="185">
        <f t="shared" si="14"/>
        <v>2.0383665722583677E-3</v>
      </c>
    </row>
    <row r="92" spans="1:46">
      <c r="A92" s="119" t="s">
        <v>202</v>
      </c>
      <c r="B92" s="120" t="s">
        <v>153</v>
      </c>
      <c r="C92" s="184">
        <f t="shared" si="14"/>
        <v>2.3494270542202349E-3</v>
      </c>
      <c r="D92" s="184">
        <f t="shared" si="14"/>
        <v>0</v>
      </c>
      <c r="E92" s="184">
        <f t="shared" si="14"/>
        <v>7.3855243722304289E-4</v>
      </c>
      <c r="F92" s="184">
        <f t="shared" si="14"/>
        <v>1.6175719393836199E-3</v>
      </c>
      <c r="G92" s="184">
        <f t="shared" si="14"/>
        <v>3.754924301833178E-3</v>
      </c>
      <c r="H92" s="184">
        <f t="shared" si="14"/>
        <v>9.9601593625498006E-4</v>
      </c>
      <c r="I92" s="184">
        <f t="shared" si="14"/>
        <v>4.0553435114503815E-3</v>
      </c>
      <c r="J92" s="184">
        <f t="shared" si="14"/>
        <v>4.9253731343283586E-3</v>
      </c>
      <c r="K92" s="184">
        <f t="shared" si="14"/>
        <v>1.8580853642116601E-2</v>
      </c>
      <c r="L92" s="184">
        <f t="shared" si="14"/>
        <v>1.9074305391445258E-3</v>
      </c>
      <c r="M92" s="184">
        <f t="shared" si="14"/>
        <v>4.995316890415236E-3</v>
      </c>
      <c r="N92" s="184">
        <f t="shared" si="14"/>
        <v>2.3136872868972235E-3</v>
      </c>
      <c r="O92" s="184">
        <f t="shared" si="14"/>
        <v>3.6995930447650759E-3</v>
      </c>
      <c r="P92" s="184">
        <f t="shared" si="14"/>
        <v>7.0621939438355709E-3</v>
      </c>
      <c r="Q92" s="184">
        <f t="shared" si="14"/>
        <v>5.7670126874279125E-3</v>
      </c>
      <c r="R92" s="184">
        <f t="shared" si="14"/>
        <v>1.1521340665095576E-2</v>
      </c>
      <c r="S92" s="184">
        <f t="shared" si="14"/>
        <v>1.2613798398596028E-3</v>
      </c>
      <c r="T92" s="184">
        <f t="shared" si="14"/>
        <v>0</v>
      </c>
      <c r="U92" s="184">
        <f t="shared" si="14"/>
        <v>3.6340944130386901E-3</v>
      </c>
      <c r="V92" s="184">
        <f t="shared" si="14"/>
        <v>2.2427698120046561E-3</v>
      </c>
      <c r="W92" s="184">
        <f t="shared" si="14"/>
        <v>3.6849151855354798E-3</v>
      </c>
      <c r="X92" s="184">
        <f t="shared" si="14"/>
        <v>1.9186075260841616E-2</v>
      </c>
      <c r="Y92" s="184">
        <f t="shared" si="14"/>
        <v>1.0693870144010785E-2</v>
      </c>
      <c r="Z92" s="184">
        <f t="shared" si="14"/>
        <v>3.503336015091827E-2</v>
      </c>
      <c r="AA92" s="184">
        <f t="shared" si="14"/>
        <v>2.6688214862898112E-2</v>
      </c>
      <c r="AB92" s="184">
        <f t="shared" si="14"/>
        <v>2.1325201370325283E-3</v>
      </c>
      <c r="AC92" s="183">
        <f t="shared" si="14"/>
        <v>6.8359768047381248E-3</v>
      </c>
      <c r="AD92" s="183">
        <f t="shared" si="14"/>
        <v>3.7863950907429168E-3</v>
      </c>
      <c r="AE92" s="183">
        <f t="shared" si="14"/>
        <v>0.10806995422274608</v>
      </c>
      <c r="AF92" s="183">
        <f t="shared" si="14"/>
        <v>3.5415217693698708E-2</v>
      </c>
      <c r="AG92" s="184">
        <f t="shared" si="14"/>
        <v>1.836550998548904E-2</v>
      </c>
      <c r="AH92" s="184">
        <f t="shared" si="14"/>
        <v>4.9145744173390753E-3</v>
      </c>
      <c r="AI92" s="184">
        <f t="shared" si="14"/>
        <v>1.416106775437702E-2</v>
      </c>
      <c r="AJ92" s="184">
        <f t="shared" si="14"/>
        <v>4.0941032691720135E-2</v>
      </c>
      <c r="AK92" s="184">
        <f t="shared" si="14"/>
        <v>6.9621251380032898E-3</v>
      </c>
      <c r="AL92" s="183">
        <f t="shared" si="14"/>
        <v>1.9900737242808268E-2</v>
      </c>
      <c r="AM92" s="183">
        <f t="shared" si="14"/>
        <v>5.4239836743461681E-2</v>
      </c>
      <c r="AN92" s="183">
        <f t="shared" si="14"/>
        <v>2.3296820470680879E-2</v>
      </c>
      <c r="AO92" s="183">
        <f t="shared" si="14"/>
        <v>9.6380584613923754E-3</v>
      </c>
      <c r="AP92" s="183">
        <f t="shared" si="14"/>
        <v>1.620337468781092E-3</v>
      </c>
      <c r="AQ92" s="183">
        <f t="shared" si="14"/>
        <v>1.5360983102918587E-3</v>
      </c>
      <c r="AR92" s="183">
        <f t="shared" si="14"/>
        <v>9.1742704851386758E-3</v>
      </c>
      <c r="AS92" s="184">
        <f t="shared" si="14"/>
        <v>1.5725873199801358E-3</v>
      </c>
      <c r="AT92" s="185">
        <f t="shared" si="14"/>
        <v>1.4046572964040802E-2</v>
      </c>
    </row>
    <row r="93" spans="1:46">
      <c r="A93" s="119" t="s">
        <v>203</v>
      </c>
      <c r="B93" s="120" t="s">
        <v>73</v>
      </c>
      <c r="C93" s="184">
        <f t="shared" si="14"/>
        <v>1.3450251537171604E-3</v>
      </c>
      <c r="D93" s="184">
        <f t="shared" si="14"/>
        <v>0</v>
      </c>
      <c r="E93" s="184">
        <f t="shared" si="14"/>
        <v>3.3850320039389464E-3</v>
      </c>
      <c r="F93" s="184">
        <f t="shared" si="14"/>
        <v>4.0864975310744081E-3</v>
      </c>
      <c r="G93" s="184">
        <f t="shared" si="14"/>
        <v>2.680111817401814E-3</v>
      </c>
      <c r="H93" s="184">
        <f t="shared" si="14"/>
        <v>3.6520584329349268E-3</v>
      </c>
      <c r="I93" s="184">
        <f t="shared" si="14"/>
        <v>4.5324427480916028E-3</v>
      </c>
      <c r="J93" s="184">
        <f t="shared" si="14"/>
        <v>1.6417910447761193E-3</v>
      </c>
      <c r="K93" s="184">
        <f t="shared" si="14"/>
        <v>1.4810825366904538E-2</v>
      </c>
      <c r="L93" s="184">
        <f t="shared" si="14"/>
        <v>5.7391715337091933E-4</v>
      </c>
      <c r="M93" s="184">
        <f t="shared" si="14"/>
        <v>2.6760626198653048E-3</v>
      </c>
      <c r="N93" s="184">
        <f t="shared" si="14"/>
        <v>5.6827407046598473E-4</v>
      </c>
      <c r="O93" s="184">
        <f t="shared" si="14"/>
        <v>0</v>
      </c>
      <c r="P93" s="184">
        <f t="shared" si="14"/>
        <v>7.0455378260435055E-3</v>
      </c>
      <c r="Q93" s="184">
        <f t="shared" si="14"/>
        <v>0</v>
      </c>
      <c r="R93" s="184">
        <f t="shared" si="14"/>
        <v>4.4514270751505628E-3</v>
      </c>
      <c r="S93" s="184">
        <f t="shared" si="14"/>
        <v>6.1606522613432777E-3</v>
      </c>
      <c r="T93" s="184">
        <f t="shared" si="14"/>
        <v>2.1588946459412781E-3</v>
      </c>
      <c r="U93" s="184">
        <f t="shared" si="14"/>
        <v>5.3226635342485864E-3</v>
      </c>
      <c r="V93" s="184">
        <f t="shared" si="14"/>
        <v>4.7521626086532232E-3</v>
      </c>
      <c r="W93" s="184">
        <f t="shared" si="14"/>
        <v>8.2009834629195172E-3</v>
      </c>
      <c r="X93" s="184">
        <f t="shared" si="14"/>
        <v>1.0274330108182652E-3</v>
      </c>
      <c r="Y93" s="184">
        <f t="shared" si="14"/>
        <v>5.5737747417268328E-3</v>
      </c>
      <c r="Z93" s="184">
        <f t="shared" si="14"/>
        <v>2.7109457360039949E-2</v>
      </c>
      <c r="AA93" s="184">
        <f t="shared" si="14"/>
        <v>2.0951454056805093E-2</v>
      </c>
      <c r="AB93" s="183">
        <f t="shared" si="14"/>
        <v>3.1855292519218301E-3</v>
      </c>
      <c r="AC93" s="183">
        <f t="shared" si="14"/>
        <v>5.5263671179608476E-3</v>
      </c>
      <c r="AD93" s="183">
        <f t="shared" si="14"/>
        <v>2.5329677503590546E-2</v>
      </c>
      <c r="AE93" s="183">
        <f t="shared" si="14"/>
        <v>2.4917080123900114E-2</v>
      </c>
      <c r="AF93" s="183">
        <f t="shared" si="14"/>
        <v>0.16057866184448463</v>
      </c>
      <c r="AG93" s="184">
        <f t="shared" si="14"/>
        <v>2.8508933384948976E-2</v>
      </c>
      <c r="AH93" s="184">
        <f t="shared" si="14"/>
        <v>7.6389215482085149E-3</v>
      </c>
      <c r="AI93" s="184">
        <f t="shared" si="14"/>
        <v>1.4527606093464927E-2</v>
      </c>
      <c r="AJ93" s="184">
        <f t="shared" si="14"/>
        <v>9.9711928767840768E-2</v>
      </c>
      <c r="AK93" s="184">
        <f t="shared" si="14"/>
        <v>8.3590563954667324E-3</v>
      </c>
      <c r="AL93" s="183">
        <f t="shared" si="14"/>
        <v>0.83284344432130297</v>
      </c>
      <c r="AM93" s="183">
        <f t="shared" si="14"/>
        <v>3.2436496428763222E-2</v>
      </c>
      <c r="AN93" s="183">
        <f t="shared" si="14"/>
        <v>1.1672866271946235E-2</v>
      </c>
      <c r="AO93" s="183">
        <f t="shared" si="14"/>
        <v>1.6205865130485702E-2</v>
      </c>
      <c r="AP93" s="183">
        <f t="shared" si="14"/>
        <v>1.5074417754675221E-2</v>
      </c>
      <c r="AQ93" s="183">
        <f t="shared" si="14"/>
        <v>0.53264208909370203</v>
      </c>
      <c r="AR93" s="183">
        <f t="shared" si="14"/>
        <v>2.0625169391995664E-2</v>
      </c>
      <c r="AS93" s="184">
        <f t="shared" si="14"/>
        <v>4.0556199304750866E-3</v>
      </c>
      <c r="AT93" s="185">
        <f t="shared" si="14"/>
        <v>2.0810745051282598E-2</v>
      </c>
    </row>
    <row r="94" spans="1:46">
      <c r="A94" s="119" t="s">
        <v>204</v>
      </c>
      <c r="B94" s="120" t="s">
        <v>74</v>
      </c>
      <c r="C94" s="183">
        <f t="shared" si="14"/>
        <v>0</v>
      </c>
      <c r="D94" s="183">
        <f t="shared" si="14"/>
        <v>0</v>
      </c>
      <c r="E94" s="183">
        <f t="shared" si="14"/>
        <v>0</v>
      </c>
      <c r="F94" s="183">
        <f t="shared" si="14"/>
        <v>0</v>
      </c>
      <c r="G94" s="183">
        <f t="shared" si="14"/>
        <v>0</v>
      </c>
      <c r="H94" s="183">
        <f t="shared" si="14"/>
        <v>0</v>
      </c>
      <c r="I94" s="183">
        <f t="shared" si="14"/>
        <v>0</v>
      </c>
      <c r="J94" s="183">
        <f t="shared" si="14"/>
        <v>0</v>
      </c>
      <c r="K94" s="183">
        <f t="shared" si="14"/>
        <v>0</v>
      </c>
      <c r="L94" s="183">
        <f t="shared" si="14"/>
        <v>0</v>
      </c>
      <c r="M94" s="183">
        <f t="shared" si="14"/>
        <v>0</v>
      </c>
      <c r="N94" s="183">
        <f t="shared" si="14"/>
        <v>0</v>
      </c>
      <c r="O94" s="183">
        <f t="shared" si="14"/>
        <v>0</v>
      </c>
      <c r="P94" s="183">
        <f t="shared" si="14"/>
        <v>0</v>
      </c>
      <c r="Q94" s="183">
        <f t="shared" si="14"/>
        <v>0</v>
      </c>
      <c r="R94" s="183">
        <f t="shared" si="14"/>
        <v>0</v>
      </c>
      <c r="S94" s="183">
        <f t="shared" si="14"/>
        <v>0</v>
      </c>
      <c r="T94" s="183">
        <f t="shared" si="14"/>
        <v>0</v>
      </c>
      <c r="U94" s="183">
        <f t="shared" si="14"/>
        <v>0</v>
      </c>
      <c r="V94" s="183">
        <f t="shared" si="14"/>
        <v>0</v>
      </c>
      <c r="W94" s="183">
        <f t="shared" si="14"/>
        <v>0</v>
      </c>
      <c r="X94" s="183">
        <f t="shared" si="14"/>
        <v>0</v>
      </c>
      <c r="Y94" s="183">
        <f t="shared" si="14"/>
        <v>0</v>
      </c>
      <c r="Z94" s="183">
        <f t="shared" si="14"/>
        <v>0</v>
      </c>
      <c r="AA94" s="183">
        <f t="shared" si="14"/>
        <v>0</v>
      </c>
      <c r="AB94" s="183">
        <f t="shared" si="14"/>
        <v>0</v>
      </c>
      <c r="AC94" s="183">
        <f t="shared" si="14"/>
        <v>0</v>
      </c>
      <c r="AD94" s="183">
        <f t="shared" si="14"/>
        <v>0</v>
      </c>
      <c r="AE94" s="183">
        <f t="shared" si="14"/>
        <v>0</v>
      </c>
      <c r="AF94" s="183">
        <f t="shared" si="14"/>
        <v>0</v>
      </c>
      <c r="AG94" s="183">
        <f t="shared" si="14"/>
        <v>0</v>
      </c>
      <c r="AH94" s="183">
        <f t="shared" si="14"/>
        <v>0</v>
      </c>
      <c r="AI94" s="183">
        <f t="shared" si="14"/>
        <v>0</v>
      </c>
      <c r="AJ94" s="183">
        <f t="shared" si="14"/>
        <v>0</v>
      </c>
      <c r="AK94" s="183">
        <f t="shared" si="14"/>
        <v>0</v>
      </c>
      <c r="AL94" s="183">
        <f t="shared" si="14"/>
        <v>0</v>
      </c>
      <c r="AM94" s="183">
        <f t="shared" si="14"/>
        <v>0</v>
      </c>
      <c r="AN94" s="183">
        <f t="shared" si="14"/>
        <v>0</v>
      </c>
      <c r="AO94" s="183">
        <f t="shared" si="14"/>
        <v>0</v>
      </c>
      <c r="AP94" s="183">
        <f t="shared" si="14"/>
        <v>0</v>
      </c>
      <c r="AQ94" s="183">
        <f t="shared" si="14"/>
        <v>0</v>
      </c>
      <c r="AR94" s="183">
        <f t="shared" si="14"/>
        <v>0</v>
      </c>
      <c r="AS94" s="184">
        <f t="shared" si="14"/>
        <v>1.6470782982949843E-2</v>
      </c>
      <c r="AT94" s="185">
        <f t="shared" si="14"/>
        <v>2.9256036630322045E-5</v>
      </c>
    </row>
    <row r="95" spans="1:46">
      <c r="A95" s="119" t="s">
        <v>205</v>
      </c>
      <c r="B95" s="120" t="s">
        <v>75</v>
      </c>
      <c r="C95" s="183">
        <f t="shared" si="14"/>
        <v>6.9871436556735608E-5</v>
      </c>
      <c r="D95" s="183">
        <f t="shared" si="14"/>
        <v>0</v>
      </c>
      <c r="E95" s="183">
        <f t="shared" si="14"/>
        <v>0</v>
      </c>
      <c r="F95" s="183">
        <f t="shared" si="14"/>
        <v>0</v>
      </c>
      <c r="G95" s="183">
        <f t="shared" si="14"/>
        <v>4.9819634471496709E-4</v>
      </c>
      <c r="H95" s="183">
        <f t="shared" si="14"/>
        <v>0</v>
      </c>
      <c r="I95" s="183">
        <f t="shared" si="14"/>
        <v>0</v>
      </c>
      <c r="J95" s="183">
        <f t="shared" si="14"/>
        <v>1.4925373134328358E-4</v>
      </c>
      <c r="K95" s="183">
        <f t="shared" si="14"/>
        <v>1.3464386697185942E-4</v>
      </c>
      <c r="L95" s="183">
        <f t="shared" si="14"/>
        <v>1.6879916275615273E-5</v>
      </c>
      <c r="M95" s="183">
        <f t="shared" si="14"/>
        <v>4.0140939297979571E-4</v>
      </c>
      <c r="N95" s="183">
        <f t="shared" si="14"/>
        <v>0</v>
      </c>
      <c r="O95" s="183">
        <f t="shared" si="14"/>
        <v>0</v>
      </c>
      <c r="P95" s="183">
        <f t="shared" si="14"/>
        <v>4.4971518038575565E-3</v>
      </c>
      <c r="Q95" s="183">
        <f t="shared" si="14"/>
        <v>0</v>
      </c>
      <c r="R95" s="183">
        <f t="shared" si="14"/>
        <v>1.3092432573972245E-3</v>
      </c>
      <c r="S95" s="183">
        <f t="shared" si="14"/>
        <v>0</v>
      </c>
      <c r="T95" s="183">
        <f t="shared" si="14"/>
        <v>0</v>
      </c>
      <c r="U95" s="183">
        <f t="shared" si="14"/>
        <v>0</v>
      </c>
      <c r="V95" s="183">
        <f t="shared" si="14"/>
        <v>3.2238726901387833E-4</v>
      </c>
      <c r="W95" s="183">
        <f t="shared" si="14"/>
        <v>3.1117061566744052E-4</v>
      </c>
      <c r="X95" s="183">
        <f t="shared" si="14"/>
        <v>8.0216694962281668E-4</v>
      </c>
      <c r="Y95" s="183">
        <f t="shared" si="14"/>
        <v>1.8147173577715272E-4</v>
      </c>
      <c r="Z95" s="183">
        <f t="shared" si="14"/>
        <v>2.8956056150474392E-4</v>
      </c>
      <c r="AA95" s="183">
        <f t="shared" si="14"/>
        <v>4.5090493495361482E-4</v>
      </c>
      <c r="AB95" s="183">
        <f t="shared" si="14"/>
        <v>0</v>
      </c>
      <c r="AC95" s="183">
        <f t="shared" si="14"/>
        <v>3.823564924751623E-4</v>
      </c>
      <c r="AD95" s="183">
        <f t="shared" si="14"/>
        <v>9.1395743569656614E-4</v>
      </c>
      <c r="AE95" s="183">
        <f t="shared" si="14"/>
        <v>6.8391765576601522E-3</v>
      </c>
      <c r="AF95" s="183">
        <f t="shared" si="14"/>
        <v>5.194443892454742E-3</v>
      </c>
      <c r="AG95" s="183">
        <f t="shared" si="14"/>
        <v>3.0399395812008237E-4</v>
      </c>
      <c r="AH95" s="183">
        <f t="shared" si="14"/>
        <v>0</v>
      </c>
      <c r="AI95" s="183">
        <f t="shared" si="14"/>
        <v>1.8091956480621046E-4</v>
      </c>
      <c r="AJ95" s="183">
        <f t="shared" si="14"/>
        <v>0</v>
      </c>
      <c r="AK95" s="183">
        <f t="shared" si="14"/>
        <v>7.4352792735957456E-4</v>
      </c>
      <c r="AL95" s="183">
        <f t="shared" ref="AL95:AT95" si="15">AL38/AL$58</f>
        <v>0</v>
      </c>
      <c r="AM95" s="183">
        <f t="shared" si="15"/>
        <v>1.0740561731378552E-4</v>
      </c>
      <c r="AN95" s="183">
        <f t="shared" si="15"/>
        <v>6.2852014076894666E-4</v>
      </c>
      <c r="AO95" s="183">
        <f t="shared" si="15"/>
        <v>1.4164305949008499E-3</v>
      </c>
      <c r="AP95" s="183">
        <f t="shared" si="15"/>
        <v>4.3046559321001441E-4</v>
      </c>
      <c r="AQ95" s="183">
        <f t="shared" si="15"/>
        <v>0</v>
      </c>
      <c r="AR95" s="183">
        <f t="shared" si="15"/>
        <v>1.5493721203360738E-3</v>
      </c>
      <c r="AS95" s="183">
        <f t="shared" si="15"/>
        <v>0</v>
      </c>
      <c r="AT95" s="185">
        <f t="shared" si="15"/>
        <v>6.4142757697535212E-4</v>
      </c>
    </row>
    <row r="96" spans="1:46">
      <c r="A96" s="119" t="s">
        <v>206</v>
      </c>
      <c r="B96" s="120" t="s">
        <v>76</v>
      </c>
      <c r="C96" s="183">
        <f t="shared" ref="C96:AT101" si="16">C39/C$58</f>
        <v>1.1179429849077697E-3</v>
      </c>
      <c r="D96" s="183">
        <f t="shared" si="16"/>
        <v>0</v>
      </c>
      <c r="E96" s="183">
        <f t="shared" si="16"/>
        <v>0</v>
      </c>
      <c r="F96" s="183">
        <f t="shared" si="16"/>
        <v>0</v>
      </c>
      <c r="G96" s="183">
        <f t="shared" si="16"/>
        <v>0</v>
      </c>
      <c r="H96" s="183">
        <f t="shared" si="16"/>
        <v>0</v>
      </c>
      <c r="I96" s="183">
        <f t="shared" si="16"/>
        <v>0</v>
      </c>
      <c r="J96" s="183">
        <f t="shared" si="16"/>
        <v>0</v>
      </c>
      <c r="K96" s="183">
        <f t="shared" si="16"/>
        <v>0</v>
      </c>
      <c r="L96" s="183">
        <f t="shared" si="16"/>
        <v>0</v>
      </c>
      <c r="M96" s="183">
        <f t="shared" si="16"/>
        <v>0</v>
      </c>
      <c r="N96" s="183">
        <f t="shared" si="16"/>
        <v>0</v>
      </c>
      <c r="O96" s="183">
        <f t="shared" si="16"/>
        <v>0</v>
      </c>
      <c r="P96" s="183">
        <f t="shared" si="16"/>
        <v>0</v>
      </c>
      <c r="Q96" s="183">
        <f t="shared" si="16"/>
        <v>0</v>
      </c>
      <c r="R96" s="183">
        <f t="shared" si="16"/>
        <v>0</v>
      </c>
      <c r="S96" s="183">
        <f t="shared" si="16"/>
        <v>0</v>
      </c>
      <c r="T96" s="183">
        <f t="shared" si="16"/>
        <v>0</v>
      </c>
      <c r="U96" s="183">
        <f t="shared" si="16"/>
        <v>0</v>
      </c>
      <c r="V96" s="183">
        <f t="shared" si="16"/>
        <v>0</v>
      </c>
      <c r="W96" s="183">
        <f t="shared" si="16"/>
        <v>0</v>
      </c>
      <c r="X96" s="183">
        <f t="shared" si="16"/>
        <v>0</v>
      </c>
      <c r="Y96" s="183">
        <f t="shared" si="16"/>
        <v>2.9813213734817943E-4</v>
      </c>
      <c r="Z96" s="183">
        <f t="shared" si="16"/>
        <v>4.854907618043611E-5</v>
      </c>
      <c r="AA96" s="183">
        <f t="shared" si="16"/>
        <v>3.4822361313249464E-4</v>
      </c>
      <c r="AB96" s="183">
        <f t="shared" si="16"/>
        <v>0</v>
      </c>
      <c r="AC96" s="183">
        <f t="shared" si="16"/>
        <v>1.1315894574872212E-3</v>
      </c>
      <c r="AD96" s="183">
        <f t="shared" si="16"/>
        <v>0</v>
      </c>
      <c r="AE96" s="183">
        <f t="shared" si="16"/>
        <v>0</v>
      </c>
      <c r="AF96" s="183">
        <f t="shared" si="16"/>
        <v>5.3255966456689787E-4</v>
      </c>
      <c r="AG96" s="183">
        <f t="shared" si="16"/>
        <v>9.4998111912525739E-6</v>
      </c>
      <c r="AH96" s="183">
        <f t="shared" si="16"/>
        <v>3.359244304401282E-6</v>
      </c>
      <c r="AI96" s="184">
        <f t="shared" si="16"/>
        <v>1.0664855904615446E-2</v>
      </c>
      <c r="AJ96" s="184">
        <f t="shared" si="16"/>
        <v>0</v>
      </c>
      <c r="AK96" s="183">
        <f t="shared" si="16"/>
        <v>0</v>
      </c>
      <c r="AL96" s="183">
        <f t="shared" si="16"/>
        <v>0</v>
      </c>
      <c r="AM96" s="183">
        <f t="shared" si="16"/>
        <v>0</v>
      </c>
      <c r="AN96" s="183">
        <f t="shared" si="16"/>
        <v>1.4673621963477355E-5</v>
      </c>
      <c r="AO96" s="183">
        <f t="shared" si="16"/>
        <v>0</v>
      </c>
      <c r="AP96" s="183">
        <f t="shared" si="16"/>
        <v>1.3807386952019329E-4</v>
      </c>
      <c r="AQ96" s="183">
        <f t="shared" si="16"/>
        <v>0</v>
      </c>
      <c r="AR96" s="183">
        <f t="shared" si="16"/>
        <v>3.6136959074893844E-5</v>
      </c>
      <c r="AS96" s="184">
        <f t="shared" si="16"/>
        <v>8.2767753683165034E-5</v>
      </c>
      <c r="AT96" s="185">
        <f t="shared" si="16"/>
        <v>1.5074944703885539E-3</v>
      </c>
    </row>
    <row r="97" spans="1:46">
      <c r="A97" s="119" t="s">
        <v>207</v>
      </c>
      <c r="B97" s="120" t="s">
        <v>77</v>
      </c>
      <c r="C97" s="183">
        <f t="shared" si="16"/>
        <v>1.9214645053102292E-4</v>
      </c>
      <c r="D97" s="183">
        <f t="shared" si="16"/>
        <v>0</v>
      </c>
      <c r="E97" s="184">
        <f t="shared" si="16"/>
        <v>8.0009847365829639E-3</v>
      </c>
      <c r="F97" s="184">
        <f t="shared" si="16"/>
        <v>3.2351438787672398E-3</v>
      </c>
      <c r="G97" s="184">
        <f t="shared" si="16"/>
        <v>1.9743336623889436E-3</v>
      </c>
      <c r="H97" s="184">
        <f t="shared" si="16"/>
        <v>9.9601593625498006E-4</v>
      </c>
      <c r="I97" s="184">
        <f t="shared" si="16"/>
        <v>6.6793893129770991E-3</v>
      </c>
      <c r="J97" s="184">
        <f t="shared" si="16"/>
        <v>2.3880597014925373E-3</v>
      </c>
      <c r="K97" s="184">
        <f t="shared" si="16"/>
        <v>4.3086037430995015E-3</v>
      </c>
      <c r="L97" s="184">
        <f t="shared" si="16"/>
        <v>2.1943891158299856E-4</v>
      </c>
      <c r="M97" s="184">
        <f t="shared" si="16"/>
        <v>4.0140939297979572E-3</v>
      </c>
      <c r="N97" s="184">
        <f t="shared" si="16"/>
        <v>1.177139145965254E-3</v>
      </c>
      <c r="O97" s="184">
        <f t="shared" si="16"/>
        <v>3.6995930447650759E-4</v>
      </c>
      <c r="P97" s="184">
        <f t="shared" si="16"/>
        <v>2.4151370798494286E-3</v>
      </c>
      <c r="Q97" s="184">
        <f t="shared" si="16"/>
        <v>5.7670126874279125E-4</v>
      </c>
      <c r="R97" s="184">
        <f t="shared" si="16"/>
        <v>1.0473946059177796E-3</v>
      </c>
      <c r="S97" s="184">
        <f t="shared" si="16"/>
        <v>4.5702168110855178E-4</v>
      </c>
      <c r="T97" s="184">
        <f t="shared" si="16"/>
        <v>0</v>
      </c>
      <c r="U97" s="184">
        <f t="shared" si="16"/>
        <v>1.3581969018427427E-3</v>
      </c>
      <c r="V97" s="184">
        <f t="shared" si="16"/>
        <v>1.1832484089752617E-3</v>
      </c>
      <c r="W97" s="184">
        <f t="shared" si="16"/>
        <v>1.8056084409123849E-3</v>
      </c>
      <c r="X97" s="183">
        <f t="shared" si="16"/>
        <v>2.0768431983385254E-3</v>
      </c>
      <c r="Y97" s="184">
        <f t="shared" si="16"/>
        <v>1.2690059237559465E-2</v>
      </c>
      <c r="Z97" s="184">
        <f t="shared" si="16"/>
        <v>1.4287299561671198E-3</v>
      </c>
      <c r="AA97" s="184">
        <f t="shared" si="16"/>
        <v>3.3483039724278331E-3</v>
      </c>
      <c r="AB97" s="183">
        <f t="shared" si="16"/>
        <v>4.8056791820451345E-4</v>
      </c>
      <c r="AC97" s="183">
        <f t="shared" si="16"/>
        <v>1.8158063387585643E-3</v>
      </c>
      <c r="AD97" s="183">
        <f t="shared" si="16"/>
        <v>0</v>
      </c>
      <c r="AE97" s="183">
        <f t="shared" si="16"/>
        <v>4.6599599791672378E-4</v>
      </c>
      <c r="AF97" s="183">
        <f t="shared" si="16"/>
        <v>1.8083182640144665E-3</v>
      </c>
      <c r="AG97" s="183">
        <f t="shared" si="16"/>
        <v>4.749905595626287E-6</v>
      </c>
      <c r="AH97" s="183">
        <f t="shared" si="16"/>
        <v>7.0208205961986788E-4</v>
      </c>
      <c r="AI97" s="184">
        <f t="shared" si="16"/>
        <v>8.5995533401393546E-4</v>
      </c>
      <c r="AJ97" s="184">
        <f t="shared" si="16"/>
        <v>0</v>
      </c>
      <c r="AK97" s="184">
        <f t="shared" si="16"/>
        <v>6.9621251380032898E-3</v>
      </c>
      <c r="AL97" s="183">
        <f t="shared" si="16"/>
        <v>8.1915867585409335E-4</v>
      </c>
      <c r="AM97" s="183">
        <f t="shared" si="16"/>
        <v>2.0890392567531283E-2</v>
      </c>
      <c r="AN97" s="183">
        <f t="shared" si="16"/>
        <v>2.9127139597502549E-3</v>
      </c>
      <c r="AO97" s="183">
        <f t="shared" si="16"/>
        <v>2.8170351496352099E-3</v>
      </c>
      <c r="AP97" s="183">
        <f t="shared" si="16"/>
        <v>1.5959714918069403E-3</v>
      </c>
      <c r="AQ97" s="183">
        <f t="shared" si="16"/>
        <v>3.0721966205837174E-3</v>
      </c>
      <c r="AR97" s="183">
        <f t="shared" si="16"/>
        <v>7.3900081308157922E-3</v>
      </c>
      <c r="AS97" s="184">
        <f t="shared" si="16"/>
        <v>3.3107101473266014E-4</v>
      </c>
      <c r="AT97" s="185">
        <f t="shared" si="16"/>
        <v>1.8175496525661881E-3</v>
      </c>
    </row>
    <row r="98" spans="1:46">
      <c r="A98" s="119" t="s">
        <v>208</v>
      </c>
      <c r="B98" s="126" t="s">
        <v>78</v>
      </c>
      <c r="C98" s="184">
        <f t="shared" si="16"/>
        <v>4.6027808831749584E-3</v>
      </c>
      <c r="D98" s="184">
        <f t="shared" si="16"/>
        <v>0</v>
      </c>
      <c r="E98" s="184">
        <f t="shared" si="16"/>
        <v>2.0925652387986213E-3</v>
      </c>
      <c r="F98" s="184">
        <f t="shared" si="16"/>
        <v>2.911629490890516E-2</v>
      </c>
      <c r="G98" s="184">
        <f t="shared" si="16"/>
        <v>9.7794097295900943E-4</v>
      </c>
      <c r="H98" s="184">
        <f t="shared" si="16"/>
        <v>9.9601593625498006E-4</v>
      </c>
      <c r="I98" s="184">
        <f t="shared" si="16"/>
        <v>1.4312977099236641E-3</v>
      </c>
      <c r="J98" s="184">
        <f t="shared" si="16"/>
        <v>1.4925373134328358E-4</v>
      </c>
      <c r="K98" s="184">
        <f t="shared" si="16"/>
        <v>0</v>
      </c>
      <c r="L98" s="184">
        <f t="shared" si="16"/>
        <v>3.3759832551230545E-5</v>
      </c>
      <c r="M98" s="184">
        <f t="shared" si="16"/>
        <v>9.6561259533473089E-3</v>
      </c>
      <c r="N98" s="184">
        <f t="shared" si="16"/>
        <v>0</v>
      </c>
      <c r="O98" s="184">
        <f t="shared" si="16"/>
        <v>3.6995930447650759E-4</v>
      </c>
      <c r="P98" s="184">
        <f t="shared" si="16"/>
        <v>2.8481961424431193E-3</v>
      </c>
      <c r="Q98" s="184">
        <f t="shared" si="16"/>
        <v>0</v>
      </c>
      <c r="R98" s="184">
        <f t="shared" si="16"/>
        <v>7.855459544383347E-4</v>
      </c>
      <c r="S98" s="184">
        <f t="shared" si="16"/>
        <v>7.312346897736829E-5</v>
      </c>
      <c r="T98" s="184">
        <f t="shared" si="16"/>
        <v>0</v>
      </c>
      <c r="U98" s="184">
        <f t="shared" si="16"/>
        <v>1.394904926216871E-3</v>
      </c>
      <c r="V98" s="184">
        <f t="shared" si="16"/>
        <v>2.3682394518370845E-3</v>
      </c>
      <c r="W98" s="184">
        <f t="shared" si="16"/>
        <v>1.8465519429738903E-3</v>
      </c>
      <c r="X98" s="184">
        <f t="shared" si="16"/>
        <v>6.5382100688435058E-4</v>
      </c>
      <c r="Y98" s="184">
        <f t="shared" si="16"/>
        <v>4.6404915291586189E-3</v>
      </c>
      <c r="Z98" s="184">
        <f t="shared" si="16"/>
        <v>4.7144620762359203E-3</v>
      </c>
      <c r="AA98" s="184">
        <f t="shared" si="16"/>
        <v>8.080573586792503E-4</v>
      </c>
      <c r="AB98" s="184">
        <f t="shared" si="16"/>
        <v>3.851610520903821E-4</v>
      </c>
      <c r="AC98" s="183">
        <f t="shared" si="16"/>
        <v>3.1656640773753317E-3</v>
      </c>
      <c r="AD98" s="183">
        <f t="shared" si="16"/>
        <v>7.0505287896592246E-3</v>
      </c>
      <c r="AE98" s="183">
        <f t="shared" si="16"/>
        <v>1.1786957594364189E-3</v>
      </c>
      <c r="AF98" s="183">
        <f t="shared" si="16"/>
        <v>1.4863978697613417E-3</v>
      </c>
      <c r="AG98" s="184">
        <f t="shared" si="16"/>
        <v>2.2015812435727841E-3</v>
      </c>
      <c r="AH98" s="184">
        <f t="shared" si="16"/>
        <v>1.2328426597152705E-3</v>
      </c>
      <c r="AI98" s="184">
        <f t="shared" si="16"/>
        <v>1.2746605702255737E-3</v>
      </c>
      <c r="AJ98" s="184">
        <f t="shared" si="16"/>
        <v>2.3569464449391124E-3</v>
      </c>
      <c r="AK98" s="184">
        <f t="shared" si="16"/>
        <v>3.1768920532636372E-3</v>
      </c>
      <c r="AL98" s="183">
        <f t="shared" si="16"/>
        <v>1.3492025249361539E-3</v>
      </c>
      <c r="AM98" s="183">
        <f t="shared" si="16"/>
        <v>9.666505558240696E-4</v>
      </c>
      <c r="AN98" s="183">
        <f t="shared" si="16"/>
        <v>2.0200686236387161E-3</v>
      </c>
      <c r="AO98" s="183">
        <f t="shared" si="16"/>
        <v>5.3294190260654885E-2</v>
      </c>
      <c r="AP98" s="183">
        <f t="shared" si="16"/>
        <v>2.1929379276736582E-4</v>
      </c>
      <c r="AQ98" s="183">
        <f t="shared" si="16"/>
        <v>4.2242703533026116E-3</v>
      </c>
      <c r="AR98" s="183">
        <f t="shared" si="16"/>
        <v>6.1387659228475926E-3</v>
      </c>
      <c r="AS98" s="184">
        <f t="shared" si="16"/>
        <v>1.6553550736633007E-4</v>
      </c>
      <c r="AT98" s="185">
        <f t="shared" si="16"/>
        <v>3.146420582724384E-3</v>
      </c>
    </row>
    <row r="99" spans="1:46">
      <c r="A99" s="119" t="s">
        <v>209</v>
      </c>
      <c r="B99" s="126" t="s">
        <v>19</v>
      </c>
      <c r="C99" s="184">
        <f t="shared" si="16"/>
        <v>8.7339295695919512E-4</v>
      </c>
      <c r="D99" s="184">
        <f t="shared" si="16"/>
        <v>1.2062726176115801E-3</v>
      </c>
      <c r="E99" s="184">
        <f t="shared" si="16"/>
        <v>4.9236829148202859E-4</v>
      </c>
      <c r="F99" s="184">
        <f t="shared" si="16"/>
        <v>3.6608207049208239E-3</v>
      </c>
      <c r="G99" s="184">
        <f t="shared" si="16"/>
        <v>2.6422857986364182E-2</v>
      </c>
      <c r="H99" s="184">
        <f t="shared" si="16"/>
        <v>4.9800796812749003E-3</v>
      </c>
      <c r="I99" s="184">
        <f t="shared" si="16"/>
        <v>8.3492366412213741E-3</v>
      </c>
      <c r="J99" s="184">
        <f t="shared" si="16"/>
        <v>3.880597014925373E-3</v>
      </c>
      <c r="K99" s="184">
        <f t="shared" si="16"/>
        <v>0.12037161707284233</v>
      </c>
      <c r="L99" s="184">
        <f t="shared" si="16"/>
        <v>2.3631882785861381E-4</v>
      </c>
      <c r="M99" s="184">
        <f t="shared" si="16"/>
        <v>1.048124526113911E-3</v>
      </c>
      <c r="N99" s="184">
        <f t="shared" si="16"/>
        <v>8.524111056989771E-4</v>
      </c>
      <c r="O99" s="184">
        <f t="shared" si="16"/>
        <v>1.4798372179060304E-3</v>
      </c>
      <c r="P99" s="184">
        <f t="shared" si="16"/>
        <v>5.5131749891735235E-3</v>
      </c>
      <c r="Q99" s="184">
        <f t="shared" si="16"/>
        <v>5.7670126874279125E-4</v>
      </c>
      <c r="R99" s="184">
        <f t="shared" si="16"/>
        <v>1.5710919088766692E-2</v>
      </c>
      <c r="S99" s="184">
        <f t="shared" si="16"/>
        <v>1.1334137691492085E-3</v>
      </c>
      <c r="T99" s="184">
        <f t="shared" si="16"/>
        <v>0</v>
      </c>
      <c r="U99" s="184">
        <f t="shared" si="16"/>
        <v>4.5150869980177663E-3</v>
      </c>
      <c r="V99" s="184">
        <f t="shared" si="16"/>
        <v>3.6142226807285602E-3</v>
      </c>
      <c r="W99" s="184">
        <f t="shared" si="16"/>
        <v>8.1887004123010654E-4</v>
      </c>
      <c r="X99" s="184">
        <f t="shared" si="16"/>
        <v>3.395473800458224E-3</v>
      </c>
      <c r="Y99" s="184">
        <f t="shared" si="16"/>
        <v>2.0869249614372562E-3</v>
      </c>
      <c r="Z99" s="184">
        <f t="shared" si="16"/>
        <v>1.4656619319758087E-2</v>
      </c>
      <c r="AA99" s="184">
        <f t="shared" si="16"/>
        <v>2.8625766761609685E-2</v>
      </c>
      <c r="AB99" s="184">
        <f t="shared" si="16"/>
        <v>6.4364298750700091E-3</v>
      </c>
      <c r="AC99" s="183">
        <f t="shared" si="16"/>
        <v>1.167348303544615E-2</v>
      </c>
      <c r="AD99" s="183">
        <f t="shared" si="16"/>
        <v>1.4362188275231754E-3</v>
      </c>
      <c r="AE99" s="183">
        <f t="shared" si="16"/>
        <v>2.5547545297552151E-2</v>
      </c>
      <c r="AF99" s="183">
        <f t="shared" si="16"/>
        <v>3.2800111281123936E-2</v>
      </c>
      <c r="AG99" s="184">
        <f t="shared" si="16"/>
        <v>2.00208520855648E-3</v>
      </c>
      <c r="AH99" s="184">
        <f t="shared" si="16"/>
        <v>3.1711266233548103E-3</v>
      </c>
      <c r="AI99" s="184">
        <f t="shared" si="16"/>
        <v>2.0265340863033316E-3</v>
      </c>
      <c r="AJ99" s="184">
        <f t="shared" si="16"/>
        <v>5.6086595958273321E-3</v>
      </c>
      <c r="AK99" s="184">
        <f t="shared" si="16"/>
        <v>8.6970236351756307E-3</v>
      </c>
      <c r="AL99" s="183">
        <f t="shared" si="16"/>
        <v>4.8185804462005493E-4</v>
      </c>
      <c r="AM99" s="183">
        <f t="shared" si="16"/>
        <v>1.0203533644809623E-2</v>
      </c>
      <c r="AN99" s="183">
        <f t="shared" si="16"/>
        <v>1.4323900640014478E-2</v>
      </c>
      <c r="AO99" s="183">
        <f t="shared" si="16"/>
        <v>2.991121591466599E-3</v>
      </c>
      <c r="AP99" s="183">
        <f t="shared" si="16"/>
        <v>1.1476375154825479E-2</v>
      </c>
      <c r="AQ99" s="183">
        <f t="shared" si="16"/>
        <v>1.1904761904761904E-2</v>
      </c>
      <c r="AR99" s="183">
        <f t="shared" si="16"/>
        <v>1.8416297768542776E-2</v>
      </c>
      <c r="AS99" s="184">
        <f t="shared" si="16"/>
        <v>4.138387684158252E-4</v>
      </c>
      <c r="AT99" s="185">
        <f t="shared" si="16"/>
        <v>9.4489647552967754E-3</v>
      </c>
    </row>
    <row r="100" spans="1:46">
      <c r="A100" s="119" t="s">
        <v>210</v>
      </c>
      <c r="B100" s="126" t="s">
        <v>20</v>
      </c>
      <c r="C100" s="184">
        <f t="shared" si="16"/>
        <v>8.2972330911123529E-4</v>
      </c>
      <c r="D100" s="184">
        <f t="shared" si="16"/>
        <v>0</v>
      </c>
      <c r="E100" s="184">
        <f t="shared" si="16"/>
        <v>1.4771048744460858E-3</v>
      </c>
      <c r="F100" s="184">
        <f t="shared" si="16"/>
        <v>5.2783926443044438E-3</v>
      </c>
      <c r="G100" s="184">
        <f t="shared" si="16"/>
        <v>1.3700399479661595E-3</v>
      </c>
      <c r="H100" s="184">
        <f t="shared" si="16"/>
        <v>6.6401062416998667E-4</v>
      </c>
      <c r="I100" s="184">
        <f t="shared" si="16"/>
        <v>9.5419847328244271E-4</v>
      </c>
      <c r="J100" s="184">
        <f t="shared" si="16"/>
        <v>0</v>
      </c>
      <c r="K100" s="184">
        <f t="shared" si="16"/>
        <v>5.1164669449306581E-3</v>
      </c>
      <c r="L100" s="184">
        <f t="shared" si="16"/>
        <v>8.4399581378076367E-5</v>
      </c>
      <c r="M100" s="184">
        <f t="shared" si="16"/>
        <v>1.3826323535970741E-3</v>
      </c>
      <c r="N100" s="184">
        <f t="shared" si="16"/>
        <v>2.4354603019970775E-4</v>
      </c>
      <c r="O100" s="184">
        <f t="shared" si="16"/>
        <v>0</v>
      </c>
      <c r="P100" s="184">
        <f t="shared" si="16"/>
        <v>3.5810653252939806E-3</v>
      </c>
      <c r="Q100" s="184">
        <f t="shared" si="16"/>
        <v>5.7670126874279125E-4</v>
      </c>
      <c r="R100" s="184">
        <f t="shared" si="16"/>
        <v>6.0225189840272322E-3</v>
      </c>
      <c r="S100" s="184">
        <f t="shared" si="16"/>
        <v>0</v>
      </c>
      <c r="T100" s="184">
        <f t="shared" si="16"/>
        <v>0</v>
      </c>
      <c r="U100" s="184">
        <f t="shared" si="16"/>
        <v>4.404962924895382E-4</v>
      </c>
      <c r="V100" s="184">
        <f t="shared" si="16"/>
        <v>1.5335178201741239E-4</v>
      </c>
      <c r="W100" s="184">
        <f t="shared" si="16"/>
        <v>3.4679146246095012E-3</v>
      </c>
      <c r="X100" s="184">
        <f t="shared" si="16"/>
        <v>3.8679830995511162E-3</v>
      </c>
      <c r="Y100" s="184">
        <f t="shared" si="16"/>
        <v>1.4776984198996721E-3</v>
      </c>
      <c r="Z100" s="184">
        <f t="shared" si="16"/>
        <v>1.7297342284858238E-2</v>
      </c>
      <c r="AA100" s="184">
        <f t="shared" si="16"/>
        <v>8.5671937641186822E-3</v>
      </c>
      <c r="AB100" s="184">
        <f t="shared" si="16"/>
        <v>1.0477087334385164E-3</v>
      </c>
      <c r="AC100" s="183">
        <f t="shared" si="16"/>
        <v>1.0820533936847711E-3</v>
      </c>
      <c r="AD100" s="183">
        <f t="shared" si="16"/>
        <v>0</v>
      </c>
      <c r="AE100" s="183">
        <f t="shared" si="16"/>
        <v>3.1797373975494094E-3</v>
      </c>
      <c r="AF100" s="183">
        <f t="shared" si="16"/>
        <v>1.6413965781054388E-3</v>
      </c>
      <c r="AG100" s="184">
        <f t="shared" si="16"/>
        <v>2.6504473223594679E-3</v>
      </c>
      <c r="AH100" s="184">
        <f t="shared" si="16"/>
        <v>5.6099379883501406E-4</v>
      </c>
      <c r="AI100" s="184">
        <f t="shared" si="16"/>
        <v>2.205104046371799E-3</v>
      </c>
      <c r="AJ100" s="184">
        <f t="shared" si="16"/>
        <v>1.2832263978001834E-2</v>
      </c>
      <c r="AK100" s="184">
        <f t="shared" si="16"/>
        <v>1.3068066602077372E-3</v>
      </c>
      <c r="AL100" s="183">
        <f t="shared" si="16"/>
        <v>1.4455741338601647E-3</v>
      </c>
      <c r="AM100" s="183">
        <f t="shared" si="16"/>
        <v>3.7538263251168033E-2</v>
      </c>
      <c r="AN100" s="183">
        <f t="shared" si="16"/>
        <v>4.7787095527724588E-3</v>
      </c>
      <c r="AO100" s="183">
        <f t="shared" si="16"/>
        <v>4.5104214474496338E-4</v>
      </c>
      <c r="AP100" s="183">
        <f t="shared" si="16"/>
        <v>1.8436922577108165E-3</v>
      </c>
      <c r="AQ100" s="183">
        <f t="shared" si="16"/>
        <v>0</v>
      </c>
      <c r="AR100" s="183">
        <f t="shared" si="16"/>
        <v>4.318366609449815E-3</v>
      </c>
      <c r="AS100" s="184">
        <f t="shared" si="16"/>
        <v>3.3107101473266014E-4</v>
      </c>
      <c r="AT100" s="185">
        <f t="shared" si="16"/>
        <v>3.58584919321701E-3</v>
      </c>
    </row>
    <row r="101" spans="1:46">
      <c r="A101" s="119" t="s">
        <v>211</v>
      </c>
      <c r="B101" s="126" t="s">
        <v>79</v>
      </c>
      <c r="C101" s="184">
        <f t="shared" si="16"/>
        <v>1.5738541084404697E-2</v>
      </c>
      <c r="D101" s="184">
        <f t="shared" si="16"/>
        <v>6.0313630880579009E-3</v>
      </c>
      <c r="E101" s="184">
        <f t="shared" si="16"/>
        <v>6.4623338257016249E-3</v>
      </c>
      <c r="F101" s="184">
        <f t="shared" si="16"/>
        <v>5.2187978886429426E-2</v>
      </c>
      <c r="G101" s="184">
        <f t="shared" si="16"/>
        <v>2.2681772471884198E-2</v>
      </c>
      <c r="H101" s="184">
        <f t="shared" si="16"/>
        <v>2.6560424966799469E-2</v>
      </c>
      <c r="I101" s="184">
        <f t="shared" si="16"/>
        <v>2.6479007633587785E-2</v>
      </c>
      <c r="J101" s="184">
        <f t="shared" si="16"/>
        <v>2.0149253731343283E-2</v>
      </c>
      <c r="K101" s="184">
        <f t="shared" si="16"/>
        <v>5.668506799515282E-2</v>
      </c>
      <c r="L101" s="184">
        <f t="shared" si="16"/>
        <v>8.5581175517369431E-3</v>
      </c>
      <c r="M101" s="184">
        <f t="shared" si="16"/>
        <v>6.3311181481646675E-2</v>
      </c>
      <c r="N101" s="184">
        <f t="shared" si="16"/>
        <v>9.3765221626887479E-3</v>
      </c>
      <c r="O101" s="184">
        <f t="shared" si="16"/>
        <v>2.3307436182019976E-2</v>
      </c>
      <c r="P101" s="184">
        <f t="shared" si="16"/>
        <v>4.1240547653153006E-2</v>
      </c>
      <c r="Q101" s="184">
        <f t="shared" si="16"/>
        <v>1.9031141868512111E-2</v>
      </c>
      <c r="R101" s="184">
        <f t="shared" si="16"/>
        <v>3.0898140874574497E-2</v>
      </c>
      <c r="S101" s="184">
        <f t="shared" si="16"/>
        <v>2.4240429965997588E-2</v>
      </c>
      <c r="T101" s="184">
        <f t="shared" si="16"/>
        <v>2.9360967184801381E-2</v>
      </c>
      <c r="U101" s="184">
        <f t="shared" si="16"/>
        <v>3.237647749798106E-2</v>
      </c>
      <c r="V101" s="184">
        <f t="shared" si="16"/>
        <v>9.626832379531719E-2</v>
      </c>
      <c r="W101" s="184">
        <f t="shared" si="16"/>
        <v>0.19214376082443835</v>
      </c>
      <c r="X101" s="184">
        <f t="shared" si="16"/>
        <v>5.151450218947623E-2</v>
      </c>
      <c r="Y101" s="184">
        <f t="shared" si="16"/>
        <v>6.2854031913100961E-2</v>
      </c>
      <c r="Z101" s="184">
        <f t="shared" si="16"/>
        <v>8.6580341785496312E-2</v>
      </c>
      <c r="AA101" s="184">
        <f t="shared" si="16"/>
        <v>5.6380974490388133E-2</v>
      </c>
      <c r="AB101" s="184">
        <f t="shared" si="16"/>
        <v>2.5051369530227192E-2</v>
      </c>
      <c r="AC101" s="183">
        <f t="shared" si="16"/>
        <v>8.2510054272949898E-2</v>
      </c>
      <c r="AD101" s="183">
        <f t="shared" si="16"/>
        <v>9.0090090090090089E-3</v>
      </c>
      <c r="AE101" s="183">
        <f t="shared" si="16"/>
        <v>0.14769331981031222</v>
      </c>
      <c r="AF101" s="183">
        <f t="shared" si="16"/>
        <v>6.6919698746100195E-2</v>
      </c>
      <c r="AG101" s="184">
        <f t="shared" si="16"/>
        <v>0.11273425940659429</v>
      </c>
      <c r="AH101" s="184">
        <f t="shared" si="16"/>
        <v>4.2887472034291163E-2</v>
      </c>
      <c r="AI101" s="184">
        <f t="shared" si="16"/>
        <v>5.9856180694002753E-2</v>
      </c>
      <c r="AJ101" s="184">
        <f t="shared" si="16"/>
        <v>9.7267688010126141E-2</v>
      </c>
      <c r="AK101" s="184">
        <f t="shared" si="16"/>
        <v>0.13529955163012866</v>
      </c>
      <c r="AL101" s="183">
        <f t="shared" ref="AL101:AT101" si="17">AL44/AL$58</f>
        <v>2.0093480460656291E-2</v>
      </c>
      <c r="AM101" s="183">
        <f t="shared" si="17"/>
        <v>7.7117233231298002E-2</v>
      </c>
      <c r="AN101" s="183">
        <f t="shared" si="17"/>
        <v>0.10684842393072094</v>
      </c>
      <c r="AO101" s="183">
        <f t="shared" si="17"/>
        <v>3.6265371041511701E-2</v>
      </c>
      <c r="AP101" s="183">
        <f t="shared" si="17"/>
        <v>1.4997258827590407E-2</v>
      </c>
      <c r="AQ101" s="183">
        <f t="shared" si="17"/>
        <v>6.7972350230414744E-2</v>
      </c>
      <c r="AR101" s="183">
        <f t="shared" si="17"/>
        <v>3.8770439967476734E-2</v>
      </c>
      <c r="AS101" s="184">
        <f t="shared" si="17"/>
        <v>2.151961595762291E-3</v>
      </c>
      <c r="AT101" s="185">
        <f t="shared" si="17"/>
        <v>6.9847978870966915E-2</v>
      </c>
    </row>
    <row r="102" spans="1:46">
      <c r="A102" s="119" t="s">
        <v>212</v>
      </c>
      <c r="B102" s="126" t="s">
        <v>11</v>
      </c>
      <c r="C102" s="184">
        <f t="shared" ref="C102:AT107" si="18">C45/C$58</f>
        <v>0</v>
      </c>
      <c r="D102" s="184">
        <f t="shared" si="18"/>
        <v>0</v>
      </c>
      <c r="E102" s="184">
        <f t="shared" si="18"/>
        <v>0</v>
      </c>
      <c r="F102" s="184">
        <f t="shared" si="18"/>
        <v>0</v>
      </c>
      <c r="G102" s="184">
        <f t="shared" si="18"/>
        <v>0</v>
      </c>
      <c r="H102" s="184">
        <f t="shared" si="18"/>
        <v>0</v>
      </c>
      <c r="I102" s="184">
        <f t="shared" si="18"/>
        <v>0</v>
      </c>
      <c r="J102" s="184">
        <f t="shared" si="18"/>
        <v>0</v>
      </c>
      <c r="K102" s="184">
        <f t="shared" si="18"/>
        <v>0</v>
      </c>
      <c r="L102" s="184">
        <f t="shared" si="18"/>
        <v>0</v>
      </c>
      <c r="M102" s="184">
        <f t="shared" si="18"/>
        <v>0</v>
      </c>
      <c r="N102" s="184">
        <f t="shared" si="18"/>
        <v>0</v>
      </c>
      <c r="O102" s="184">
        <f t="shared" si="18"/>
        <v>0</v>
      </c>
      <c r="P102" s="184">
        <f t="shared" si="18"/>
        <v>0</v>
      </c>
      <c r="Q102" s="184">
        <f t="shared" si="18"/>
        <v>0</v>
      </c>
      <c r="R102" s="184">
        <f t="shared" si="18"/>
        <v>0</v>
      </c>
      <c r="S102" s="184">
        <f t="shared" si="18"/>
        <v>0</v>
      </c>
      <c r="T102" s="184">
        <f t="shared" si="18"/>
        <v>0</v>
      </c>
      <c r="U102" s="184">
        <f t="shared" si="18"/>
        <v>0</v>
      </c>
      <c r="V102" s="184">
        <f t="shared" si="18"/>
        <v>0</v>
      </c>
      <c r="W102" s="184">
        <f t="shared" si="18"/>
        <v>0</v>
      </c>
      <c r="X102" s="184">
        <f t="shared" si="18"/>
        <v>0</v>
      </c>
      <c r="Y102" s="184">
        <f t="shared" si="18"/>
        <v>0</v>
      </c>
      <c r="Z102" s="184">
        <f t="shared" si="18"/>
        <v>0</v>
      </c>
      <c r="AA102" s="184">
        <f t="shared" si="18"/>
        <v>0</v>
      </c>
      <c r="AB102" s="184">
        <f t="shared" si="18"/>
        <v>0</v>
      </c>
      <c r="AC102" s="183">
        <f t="shared" si="18"/>
        <v>0</v>
      </c>
      <c r="AD102" s="183">
        <f t="shared" si="18"/>
        <v>0</v>
      </c>
      <c r="AE102" s="183">
        <f t="shared" si="18"/>
        <v>0</v>
      </c>
      <c r="AF102" s="183">
        <f t="shared" si="18"/>
        <v>0</v>
      </c>
      <c r="AG102" s="184">
        <f t="shared" si="18"/>
        <v>0</v>
      </c>
      <c r="AH102" s="184">
        <f t="shared" si="18"/>
        <v>0</v>
      </c>
      <c r="AI102" s="184">
        <f t="shared" si="18"/>
        <v>0</v>
      </c>
      <c r="AJ102" s="184">
        <f t="shared" si="18"/>
        <v>0</v>
      </c>
      <c r="AK102" s="184">
        <f t="shared" si="18"/>
        <v>0</v>
      </c>
      <c r="AL102" s="183">
        <f t="shared" si="18"/>
        <v>0</v>
      </c>
      <c r="AM102" s="183">
        <f t="shared" si="18"/>
        <v>0</v>
      </c>
      <c r="AN102" s="183">
        <f t="shared" si="18"/>
        <v>0</v>
      </c>
      <c r="AO102" s="183">
        <f t="shared" si="18"/>
        <v>0</v>
      </c>
      <c r="AP102" s="183">
        <f t="shared" si="18"/>
        <v>0</v>
      </c>
      <c r="AQ102" s="183">
        <f t="shared" si="18"/>
        <v>0</v>
      </c>
      <c r="AR102" s="183">
        <f t="shared" si="18"/>
        <v>0</v>
      </c>
      <c r="AS102" s="184">
        <f t="shared" si="18"/>
        <v>0</v>
      </c>
      <c r="AT102" s="185">
        <f t="shared" si="18"/>
        <v>0</v>
      </c>
    </row>
    <row r="103" spans="1:46">
      <c r="A103" s="119" t="s">
        <v>213</v>
      </c>
      <c r="B103" s="126" t="s">
        <v>14</v>
      </c>
      <c r="C103" s="184">
        <f t="shared" si="18"/>
        <v>0</v>
      </c>
      <c r="D103" s="184">
        <f t="shared" si="18"/>
        <v>0</v>
      </c>
      <c r="E103" s="184">
        <f t="shared" si="18"/>
        <v>0</v>
      </c>
      <c r="F103" s="184">
        <f t="shared" si="18"/>
        <v>0</v>
      </c>
      <c r="G103" s="184">
        <f t="shared" si="18"/>
        <v>0</v>
      </c>
      <c r="H103" s="184">
        <f t="shared" si="18"/>
        <v>0</v>
      </c>
      <c r="I103" s="184">
        <f t="shared" si="18"/>
        <v>0</v>
      </c>
      <c r="J103" s="184">
        <f t="shared" si="18"/>
        <v>0</v>
      </c>
      <c r="K103" s="184">
        <f t="shared" si="18"/>
        <v>0</v>
      </c>
      <c r="L103" s="184">
        <f t="shared" si="18"/>
        <v>0</v>
      </c>
      <c r="M103" s="184">
        <f t="shared" si="18"/>
        <v>0</v>
      </c>
      <c r="N103" s="184">
        <f t="shared" si="18"/>
        <v>0</v>
      </c>
      <c r="O103" s="184">
        <f t="shared" si="18"/>
        <v>0</v>
      </c>
      <c r="P103" s="184">
        <f t="shared" si="18"/>
        <v>0</v>
      </c>
      <c r="Q103" s="184">
        <f t="shared" si="18"/>
        <v>0</v>
      </c>
      <c r="R103" s="184">
        <f t="shared" si="18"/>
        <v>0</v>
      </c>
      <c r="S103" s="184">
        <f t="shared" si="18"/>
        <v>0</v>
      </c>
      <c r="T103" s="184">
        <f t="shared" si="18"/>
        <v>0</v>
      </c>
      <c r="U103" s="184">
        <f t="shared" si="18"/>
        <v>0</v>
      </c>
      <c r="V103" s="184">
        <f t="shared" si="18"/>
        <v>0</v>
      </c>
      <c r="W103" s="184">
        <f t="shared" si="18"/>
        <v>0</v>
      </c>
      <c r="X103" s="184">
        <f t="shared" si="18"/>
        <v>0</v>
      </c>
      <c r="Y103" s="184">
        <f t="shared" si="18"/>
        <v>0</v>
      </c>
      <c r="Z103" s="184">
        <f t="shared" si="18"/>
        <v>0</v>
      </c>
      <c r="AA103" s="184">
        <f t="shared" si="18"/>
        <v>0</v>
      </c>
      <c r="AB103" s="184">
        <f t="shared" si="18"/>
        <v>0</v>
      </c>
      <c r="AC103" s="183">
        <f t="shared" si="18"/>
        <v>0</v>
      </c>
      <c r="AD103" s="183">
        <f t="shared" si="18"/>
        <v>0</v>
      </c>
      <c r="AE103" s="183">
        <f t="shared" si="18"/>
        <v>0</v>
      </c>
      <c r="AF103" s="183">
        <f t="shared" si="18"/>
        <v>0</v>
      </c>
      <c r="AG103" s="184">
        <f t="shared" si="18"/>
        <v>0</v>
      </c>
      <c r="AH103" s="184">
        <f t="shared" si="18"/>
        <v>0</v>
      </c>
      <c r="AI103" s="184">
        <f t="shared" si="18"/>
        <v>0</v>
      </c>
      <c r="AJ103" s="184">
        <f t="shared" si="18"/>
        <v>0</v>
      </c>
      <c r="AK103" s="184">
        <f t="shared" si="18"/>
        <v>0</v>
      </c>
      <c r="AL103" s="183">
        <f t="shared" si="18"/>
        <v>0</v>
      </c>
      <c r="AM103" s="183">
        <f t="shared" si="18"/>
        <v>0</v>
      </c>
      <c r="AN103" s="183">
        <f t="shared" si="18"/>
        <v>0</v>
      </c>
      <c r="AO103" s="183">
        <f t="shared" si="18"/>
        <v>1.2637093072942219E-2</v>
      </c>
      <c r="AP103" s="183">
        <f t="shared" si="18"/>
        <v>5.6488456618408499E-3</v>
      </c>
      <c r="AQ103" s="183">
        <f t="shared" si="18"/>
        <v>0</v>
      </c>
      <c r="AR103" s="183">
        <f t="shared" si="18"/>
        <v>7.182220616135152E-4</v>
      </c>
      <c r="AS103" s="184">
        <f t="shared" si="18"/>
        <v>0</v>
      </c>
      <c r="AT103" s="185">
        <f t="shared" si="18"/>
        <v>4.6265702148554511E-4</v>
      </c>
    </row>
    <row r="104" spans="1:46">
      <c r="A104" s="119" t="s">
        <v>214</v>
      </c>
      <c r="B104" s="126" t="s">
        <v>15</v>
      </c>
      <c r="C104" s="184">
        <f t="shared" si="18"/>
        <v>0</v>
      </c>
      <c r="D104" s="184">
        <f t="shared" si="18"/>
        <v>0</v>
      </c>
      <c r="E104" s="184">
        <f t="shared" si="18"/>
        <v>0</v>
      </c>
      <c r="F104" s="184">
        <f t="shared" si="18"/>
        <v>0</v>
      </c>
      <c r="G104" s="184">
        <f t="shared" si="18"/>
        <v>0</v>
      </c>
      <c r="H104" s="184">
        <f t="shared" si="18"/>
        <v>0</v>
      </c>
      <c r="I104" s="184">
        <f t="shared" si="18"/>
        <v>0</v>
      </c>
      <c r="J104" s="184">
        <f t="shared" si="18"/>
        <v>0</v>
      </c>
      <c r="K104" s="184">
        <f t="shared" si="18"/>
        <v>0</v>
      </c>
      <c r="L104" s="184">
        <f t="shared" si="18"/>
        <v>0</v>
      </c>
      <c r="M104" s="184">
        <f t="shared" si="18"/>
        <v>0</v>
      </c>
      <c r="N104" s="184">
        <f t="shared" si="18"/>
        <v>0</v>
      </c>
      <c r="O104" s="184">
        <f t="shared" si="18"/>
        <v>0</v>
      </c>
      <c r="P104" s="184">
        <f t="shared" si="18"/>
        <v>0</v>
      </c>
      <c r="Q104" s="184">
        <f t="shared" si="18"/>
        <v>0</v>
      </c>
      <c r="R104" s="184">
        <f t="shared" si="18"/>
        <v>0</v>
      </c>
      <c r="S104" s="184">
        <f t="shared" si="18"/>
        <v>0</v>
      </c>
      <c r="T104" s="184">
        <f t="shared" si="18"/>
        <v>0</v>
      </c>
      <c r="U104" s="184">
        <f t="shared" si="18"/>
        <v>0</v>
      </c>
      <c r="V104" s="184">
        <f t="shared" si="18"/>
        <v>0</v>
      </c>
      <c r="W104" s="184">
        <f t="shared" si="18"/>
        <v>0</v>
      </c>
      <c r="X104" s="184">
        <f t="shared" si="18"/>
        <v>0</v>
      </c>
      <c r="Y104" s="184">
        <f t="shared" si="18"/>
        <v>0</v>
      </c>
      <c r="Z104" s="184">
        <f t="shared" si="18"/>
        <v>0</v>
      </c>
      <c r="AA104" s="184">
        <f t="shared" si="18"/>
        <v>0</v>
      </c>
      <c r="AB104" s="184">
        <f t="shared" si="18"/>
        <v>0</v>
      </c>
      <c r="AC104" s="183">
        <f t="shared" si="18"/>
        <v>0</v>
      </c>
      <c r="AD104" s="183">
        <f t="shared" si="18"/>
        <v>0</v>
      </c>
      <c r="AE104" s="183">
        <f t="shared" si="18"/>
        <v>0</v>
      </c>
      <c r="AF104" s="183">
        <f t="shared" si="18"/>
        <v>0</v>
      </c>
      <c r="AG104" s="184">
        <f t="shared" si="18"/>
        <v>0</v>
      </c>
      <c r="AH104" s="184">
        <f t="shared" si="18"/>
        <v>0</v>
      </c>
      <c r="AI104" s="184">
        <f t="shared" si="18"/>
        <v>0</v>
      </c>
      <c r="AJ104" s="184">
        <f t="shared" si="18"/>
        <v>0</v>
      </c>
      <c r="AK104" s="184">
        <f t="shared" si="18"/>
        <v>0</v>
      </c>
      <c r="AL104" s="183">
        <f t="shared" si="18"/>
        <v>0</v>
      </c>
      <c r="AM104" s="183">
        <f t="shared" si="18"/>
        <v>0</v>
      </c>
      <c r="AN104" s="183">
        <f t="shared" si="18"/>
        <v>0</v>
      </c>
      <c r="AO104" s="183">
        <f t="shared" si="18"/>
        <v>0</v>
      </c>
      <c r="AP104" s="183">
        <f t="shared" si="18"/>
        <v>0</v>
      </c>
      <c r="AQ104" s="183">
        <f t="shared" si="18"/>
        <v>0</v>
      </c>
      <c r="AR104" s="183">
        <f t="shared" si="18"/>
        <v>0</v>
      </c>
      <c r="AS104" s="184">
        <f t="shared" si="18"/>
        <v>0</v>
      </c>
      <c r="AT104" s="185">
        <f t="shared" si="18"/>
        <v>0</v>
      </c>
    </row>
    <row r="105" spans="1:46">
      <c r="A105" s="119" t="s">
        <v>215</v>
      </c>
      <c r="B105" s="126" t="s">
        <v>80</v>
      </c>
      <c r="C105" s="184">
        <f t="shared" si="18"/>
        <v>7.8605366126327563E-5</v>
      </c>
      <c r="D105" s="184">
        <f t="shared" si="18"/>
        <v>0</v>
      </c>
      <c r="E105" s="184">
        <f t="shared" si="18"/>
        <v>1.2309207287050715E-4</v>
      </c>
      <c r="F105" s="184">
        <f t="shared" si="18"/>
        <v>0</v>
      </c>
      <c r="G105" s="184">
        <f t="shared" si="18"/>
        <v>1.1532322794327943E-4</v>
      </c>
      <c r="H105" s="184">
        <f t="shared" si="18"/>
        <v>0</v>
      </c>
      <c r="I105" s="184">
        <f t="shared" si="18"/>
        <v>2.3854961832061068E-4</v>
      </c>
      <c r="J105" s="184">
        <f t="shared" si="18"/>
        <v>0</v>
      </c>
      <c r="K105" s="184">
        <f t="shared" si="18"/>
        <v>0</v>
      </c>
      <c r="L105" s="184">
        <f t="shared" si="18"/>
        <v>0</v>
      </c>
      <c r="M105" s="184">
        <f t="shared" si="18"/>
        <v>1.3380313099326525E-4</v>
      </c>
      <c r="N105" s="184">
        <f t="shared" si="18"/>
        <v>0</v>
      </c>
      <c r="O105" s="184">
        <f t="shared" si="18"/>
        <v>0</v>
      </c>
      <c r="P105" s="184">
        <f t="shared" si="18"/>
        <v>5.3299576934608085E-4</v>
      </c>
      <c r="Q105" s="184">
        <f t="shared" si="18"/>
        <v>0</v>
      </c>
      <c r="R105" s="184">
        <f t="shared" si="18"/>
        <v>0</v>
      </c>
      <c r="S105" s="184">
        <f t="shared" si="18"/>
        <v>0</v>
      </c>
      <c r="T105" s="184">
        <f t="shared" si="18"/>
        <v>0</v>
      </c>
      <c r="U105" s="184">
        <f t="shared" si="18"/>
        <v>1.4683209749651274E-4</v>
      </c>
      <c r="V105" s="184">
        <f t="shared" si="18"/>
        <v>1.498665142442894E-4</v>
      </c>
      <c r="W105" s="184">
        <f t="shared" si="18"/>
        <v>2.8251016422438678E-4</v>
      </c>
      <c r="X105" s="184">
        <f t="shared" si="18"/>
        <v>7.1425824281483674E-5</v>
      </c>
      <c r="Y105" s="184">
        <f t="shared" si="18"/>
        <v>1.5554720209470232E-4</v>
      </c>
      <c r="Z105" s="184">
        <f t="shared" si="18"/>
        <v>7.6118015868612324E-4</v>
      </c>
      <c r="AA105" s="184">
        <f t="shared" si="18"/>
        <v>1.6071859067653599E-4</v>
      </c>
      <c r="AB105" s="184">
        <f t="shared" si="18"/>
        <v>1.3604312390348358E-4</v>
      </c>
      <c r="AC105" s="183">
        <f t="shared" si="18"/>
        <v>3.7152047851837631E-4</v>
      </c>
      <c r="AD105" s="183">
        <f t="shared" si="18"/>
        <v>5.2226139182660924E-4</v>
      </c>
      <c r="AE105" s="183">
        <f t="shared" si="18"/>
        <v>1.7132205805761903E-3</v>
      </c>
      <c r="AF105" s="183">
        <f t="shared" si="18"/>
        <v>9.3436400850505728E-3</v>
      </c>
      <c r="AG105" s="184">
        <f t="shared" si="18"/>
        <v>6.0561296344235156E-4</v>
      </c>
      <c r="AH105" s="184">
        <f t="shared" si="18"/>
        <v>3.742198155103028E-3</v>
      </c>
      <c r="AI105" s="184">
        <f t="shared" si="18"/>
        <v>1.4047111924596485E-2</v>
      </c>
      <c r="AJ105" s="184">
        <f t="shared" si="18"/>
        <v>4.1901270132250886E-3</v>
      </c>
      <c r="AK105" s="184">
        <f t="shared" si="18"/>
        <v>3.7176396367978731E-3</v>
      </c>
      <c r="AL105" s="183">
        <f t="shared" si="18"/>
        <v>4.3849082060424998E-3</v>
      </c>
      <c r="AM105" s="183">
        <f t="shared" si="18"/>
        <v>2.6851404328446377E-4</v>
      </c>
      <c r="AN105" s="183">
        <f t="shared" si="18"/>
        <v>1.3622012389428145E-3</v>
      </c>
      <c r="AO105" s="183">
        <f t="shared" si="18"/>
        <v>1.975089812777945E-2</v>
      </c>
      <c r="AP105" s="183">
        <f t="shared" si="18"/>
        <v>6.0387012934272778E-3</v>
      </c>
      <c r="AQ105" s="183">
        <f t="shared" si="18"/>
        <v>3.8402457757296467E-3</v>
      </c>
      <c r="AR105" s="183">
        <f t="shared" si="18"/>
        <v>1.6641069653988618E-2</v>
      </c>
      <c r="AS105" s="184">
        <f t="shared" si="18"/>
        <v>8.2767753683165034E-5</v>
      </c>
      <c r="AT105" s="185">
        <f t="shared" si="18"/>
        <v>3.7555048026209881E-3</v>
      </c>
    </row>
    <row r="106" spans="1:46">
      <c r="A106" s="119" t="s">
        <v>216</v>
      </c>
      <c r="B106" s="120" t="s">
        <v>5</v>
      </c>
      <c r="C106" s="184">
        <f t="shared" si="18"/>
        <v>2.6813163778647291E-3</v>
      </c>
      <c r="D106" s="184">
        <f t="shared" si="18"/>
        <v>0</v>
      </c>
      <c r="E106" s="184">
        <f t="shared" si="18"/>
        <v>6.7085179714426388E-3</v>
      </c>
      <c r="F106" s="184">
        <f t="shared" si="18"/>
        <v>1.4132470628298996E-2</v>
      </c>
      <c r="G106" s="184">
        <f t="shared" si="18"/>
        <v>6.273583600114401E-4</v>
      </c>
      <c r="H106" s="184">
        <f t="shared" si="18"/>
        <v>1.3280212483399733E-3</v>
      </c>
      <c r="I106" s="184">
        <f t="shared" si="18"/>
        <v>1.4312977099236641E-3</v>
      </c>
      <c r="J106" s="184">
        <f t="shared" si="18"/>
        <v>1.4925373134328358E-4</v>
      </c>
      <c r="K106" s="184">
        <f t="shared" si="18"/>
        <v>6.7321933485929716E-4</v>
      </c>
      <c r="L106" s="184">
        <f t="shared" si="18"/>
        <v>6.7519665102461091E-5</v>
      </c>
      <c r="M106" s="184">
        <f t="shared" si="18"/>
        <v>1.070425047946122E-3</v>
      </c>
      <c r="N106" s="184">
        <f t="shared" si="18"/>
        <v>8.1182010066569251E-5</v>
      </c>
      <c r="O106" s="184">
        <f t="shared" si="18"/>
        <v>0</v>
      </c>
      <c r="P106" s="184">
        <f t="shared" si="18"/>
        <v>7.6618141843499119E-4</v>
      </c>
      <c r="Q106" s="184">
        <f t="shared" si="18"/>
        <v>1.1534025374855825E-3</v>
      </c>
      <c r="R106" s="184">
        <f t="shared" si="18"/>
        <v>3.6658811207122281E-3</v>
      </c>
      <c r="S106" s="184">
        <f t="shared" si="18"/>
        <v>6.7639208804065663E-4</v>
      </c>
      <c r="T106" s="184">
        <f t="shared" si="18"/>
        <v>0</v>
      </c>
      <c r="U106" s="184">
        <f t="shared" si="18"/>
        <v>5.8732838998605097E-4</v>
      </c>
      <c r="V106" s="184">
        <f t="shared" si="18"/>
        <v>2.770787879632792E-4</v>
      </c>
      <c r="W106" s="184">
        <f t="shared" si="18"/>
        <v>1.7810423396754818E-3</v>
      </c>
      <c r="X106" s="184">
        <f t="shared" si="18"/>
        <v>1.6482882526496234E-5</v>
      </c>
      <c r="Y106" s="184">
        <f t="shared" si="18"/>
        <v>1.412887085693546E-3</v>
      </c>
      <c r="Z106" s="184">
        <f t="shared" si="18"/>
        <v>2.7516922820840038E-3</v>
      </c>
      <c r="AA106" s="184">
        <f t="shared" si="18"/>
        <v>2.7366804467976822E-3</v>
      </c>
      <c r="AB106" s="184">
        <f t="shared" si="18"/>
        <v>2.4911792818689852E-4</v>
      </c>
      <c r="AC106" s="183">
        <f t="shared" si="18"/>
        <v>1.6439781174438152E-3</v>
      </c>
      <c r="AD106" s="183">
        <f t="shared" si="18"/>
        <v>3.1335683509596552E-3</v>
      </c>
      <c r="AE106" s="183">
        <f t="shared" si="18"/>
        <v>1.0005208190564951E-3</v>
      </c>
      <c r="AF106" s="183">
        <f t="shared" si="18"/>
        <v>1.9513939947936332E-3</v>
      </c>
      <c r="AG106" s="184">
        <f t="shared" si="18"/>
        <v>3.1895616074630517E-3</v>
      </c>
      <c r="AH106" s="184">
        <f t="shared" si="18"/>
        <v>1.6661851749830358E-3</v>
      </c>
      <c r="AI106" s="184">
        <f t="shared" si="18"/>
        <v>2.4988046385896732E-3</v>
      </c>
      <c r="AJ106" s="184">
        <f t="shared" si="18"/>
        <v>8.3147832918685355E-3</v>
      </c>
      <c r="AK106" s="184">
        <f t="shared" si="18"/>
        <v>2.8389248135547392E-3</v>
      </c>
      <c r="AL106" s="183">
        <f t="shared" si="18"/>
        <v>5.3004384908206042E-4</v>
      </c>
      <c r="AM106" s="183">
        <f t="shared" si="18"/>
        <v>2.6851404328446377E-3</v>
      </c>
      <c r="AN106" s="183">
        <f t="shared" si="18"/>
        <v>1.5823055683949747E-3</v>
      </c>
      <c r="AO106" s="183">
        <f t="shared" si="18"/>
        <v>2.5638185069713705E-3</v>
      </c>
      <c r="AP106" s="183">
        <f t="shared" si="18"/>
        <v>7.7971126317285633E-4</v>
      </c>
      <c r="AQ106" s="183">
        <f t="shared" si="18"/>
        <v>1.9201228878648233E-3</v>
      </c>
      <c r="AR106" s="183">
        <f t="shared" si="18"/>
        <v>3.1122956003252328E-3</v>
      </c>
      <c r="AS106" s="184">
        <f t="shared" si="18"/>
        <v>1.3242840589306405E-3</v>
      </c>
      <c r="AT106" s="185">
        <f t="shared" si="18"/>
        <v>1.765212220202396E-3</v>
      </c>
    </row>
    <row r="107" spans="1:46">
      <c r="A107" s="127">
        <v>44</v>
      </c>
      <c r="B107" s="128" t="s">
        <v>158</v>
      </c>
      <c r="C107" s="186">
        <f t="shared" si="18"/>
        <v>0.65700985187255445</v>
      </c>
      <c r="D107" s="186">
        <f t="shared" si="18"/>
        <v>0.42340168878166468</v>
      </c>
      <c r="E107" s="186">
        <f t="shared" si="18"/>
        <v>0.4284219596258001</v>
      </c>
      <c r="F107" s="186">
        <f t="shared" si="18"/>
        <v>0.40515920313298143</v>
      </c>
      <c r="G107" s="186">
        <f t="shared" si="18"/>
        <v>0.61746362705390667</v>
      </c>
      <c r="H107" s="186">
        <f t="shared" si="18"/>
        <v>0.41035856573705182</v>
      </c>
      <c r="I107" s="186">
        <f t="shared" si="18"/>
        <v>0.49952290076335876</v>
      </c>
      <c r="J107" s="186">
        <f t="shared" si="18"/>
        <v>0.5991044776119403</v>
      </c>
      <c r="K107" s="186">
        <f t="shared" si="18"/>
        <v>0.64857950720344693</v>
      </c>
      <c r="L107" s="186">
        <f t="shared" si="18"/>
        <v>0.8296647648627663</v>
      </c>
      <c r="M107" s="186">
        <f t="shared" si="18"/>
        <v>0.58425137148209272</v>
      </c>
      <c r="N107" s="186">
        <f t="shared" si="18"/>
        <v>0.90424581912648161</v>
      </c>
      <c r="O107" s="186">
        <f t="shared" si="18"/>
        <v>0.84720680725120234</v>
      </c>
      <c r="P107" s="186">
        <f t="shared" si="18"/>
        <v>0.66133115693394184</v>
      </c>
      <c r="Q107" s="186">
        <f t="shared" si="18"/>
        <v>0.46539792387543255</v>
      </c>
      <c r="R107" s="186">
        <f t="shared" si="18"/>
        <v>0.69232783451165225</v>
      </c>
      <c r="S107" s="186">
        <f t="shared" si="18"/>
        <v>0.69575152645241489</v>
      </c>
      <c r="T107" s="186">
        <f t="shared" si="18"/>
        <v>0.66839378238341973</v>
      </c>
      <c r="U107" s="186">
        <f t="shared" si="18"/>
        <v>0.54933558475882827</v>
      </c>
      <c r="V107" s="186">
        <f t="shared" si="18"/>
        <v>0.59083130606924528</v>
      </c>
      <c r="W107" s="186">
        <f t="shared" si="18"/>
        <v>0.61396009646289085</v>
      </c>
      <c r="X107" s="186">
        <f t="shared" si="18"/>
        <v>0.50642557703824576</v>
      </c>
      <c r="Y107" s="186">
        <f t="shared" si="18"/>
        <v>0.37340402089517416</v>
      </c>
      <c r="Z107" s="186">
        <f t="shared" si="18"/>
        <v>0.35772693225323199</v>
      </c>
      <c r="AA107" s="186">
        <f t="shared" si="18"/>
        <v>0.23970284918346027</v>
      </c>
      <c r="AB107" s="186">
        <f t="shared" si="18"/>
        <v>0.18232252114410499</v>
      </c>
      <c r="AC107" s="186">
        <f t="shared" si="18"/>
        <v>0.48075059520676661</v>
      </c>
      <c r="AD107" s="186">
        <f t="shared" si="18"/>
        <v>0.4456195325760543</v>
      </c>
      <c r="AE107" s="186">
        <f t="shared" si="18"/>
        <v>0.40469011266138538</v>
      </c>
      <c r="AF107" s="186">
        <f t="shared" si="18"/>
        <v>0.4282415595254655</v>
      </c>
      <c r="AG107" s="186">
        <f t="shared" si="18"/>
        <v>0.34814433063142869</v>
      </c>
      <c r="AH107" s="186">
        <f t="shared" si="18"/>
        <v>0.18308553307847866</v>
      </c>
      <c r="AI107" s="186">
        <f t="shared" si="18"/>
        <v>0.37771188441824372</v>
      </c>
      <c r="AJ107" s="186">
        <f t="shared" si="18"/>
        <v>0.53083671598795334</v>
      </c>
      <c r="AK107" s="186">
        <f t="shared" si="18"/>
        <v>0.38904535520356892</v>
      </c>
      <c r="AL107" s="186">
        <f t="shared" ref="AL107:AT107" si="19">AL50/AL$58</f>
        <v>0.94342986556160557</v>
      </c>
      <c r="AM107" s="186">
        <f t="shared" si="19"/>
        <v>0.2948284195263412</v>
      </c>
      <c r="AN107" s="186">
        <f t="shared" si="19"/>
        <v>0.34206902960892349</v>
      </c>
      <c r="AO107" s="186">
        <f t="shared" si="19"/>
        <v>0.52711791982528056</v>
      </c>
      <c r="AP107" s="186">
        <f t="shared" si="19"/>
        <v>0.59970354728014785</v>
      </c>
      <c r="AQ107" s="186">
        <f t="shared" si="19"/>
        <v>0.75806451612903225</v>
      </c>
      <c r="AR107" s="186">
        <f t="shared" si="19"/>
        <v>0.39069473303821484</v>
      </c>
      <c r="AS107" s="186">
        <f t="shared" si="19"/>
        <v>0.98650885614964412</v>
      </c>
      <c r="AT107" s="187">
        <f t="shared" si="19"/>
        <v>0.42622605213308118</v>
      </c>
    </row>
    <row r="108" spans="1:46">
      <c r="A108" s="131">
        <v>45</v>
      </c>
      <c r="B108" s="120" t="s">
        <v>217</v>
      </c>
      <c r="C108" s="184">
        <f t="shared" ref="C108:AT113" si="20">C51/C$58</f>
        <v>1.276027110117384E-2</v>
      </c>
      <c r="D108" s="184">
        <f t="shared" si="20"/>
        <v>0.10494571773220748</v>
      </c>
      <c r="E108" s="184">
        <f t="shared" si="20"/>
        <v>2.277203348104382E-2</v>
      </c>
      <c r="F108" s="184">
        <f t="shared" si="20"/>
        <v>3.2436574152903117E-2</v>
      </c>
      <c r="G108" s="184">
        <f t="shared" si="20"/>
        <v>1.0983384229317932E-2</v>
      </c>
      <c r="H108" s="184">
        <f t="shared" si="20"/>
        <v>2.0584329349269587E-2</v>
      </c>
      <c r="I108" s="184">
        <f t="shared" si="20"/>
        <v>2.2185114503816793E-2</v>
      </c>
      <c r="J108" s="184">
        <f t="shared" si="20"/>
        <v>3.7462686567164179E-2</v>
      </c>
      <c r="K108" s="184">
        <f t="shared" si="20"/>
        <v>2.3966608320990977E-2</v>
      </c>
      <c r="L108" s="184">
        <f t="shared" si="20"/>
        <v>4.2874987340062792E-3</v>
      </c>
      <c r="M108" s="184">
        <f t="shared" si="20"/>
        <v>1.6613888764997101E-2</v>
      </c>
      <c r="N108" s="184">
        <f t="shared" si="20"/>
        <v>3.8561454781620391E-3</v>
      </c>
      <c r="O108" s="184">
        <f t="shared" si="20"/>
        <v>9.24898261191269E-3</v>
      </c>
      <c r="P108" s="184">
        <f t="shared" si="20"/>
        <v>2.5733701988740466E-2</v>
      </c>
      <c r="Q108" s="184">
        <f t="shared" si="20"/>
        <v>1.6724336793540944E-2</v>
      </c>
      <c r="R108" s="184">
        <f t="shared" si="20"/>
        <v>1.8853102906520033E-2</v>
      </c>
      <c r="S108" s="184">
        <f t="shared" si="20"/>
        <v>3.784139519578809E-3</v>
      </c>
      <c r="T108" s="184">
        <f t="shared" si="20"/>
        <v>2.2020725388601035E-2</v>
      </c>
      <c r="U108" s="184">
        <f t="shared" si="20"/>
        <v>2.4007047940679833E-2</v>
      </c>
      <c r="V108" s="184">
        <f t="shared" si="20"/>
        <v>3.0124911996988728E-2</v>
      </c>
      <c r="W108" s="184">
        <f t="shared" si="20"/>
        <v>2.6343049226372529E-2</v>
      </c>
      <c r="X108" s="184">
        <f t="shared" si="20"/>
        <v>1.1081991351980968E-2</v>
      </c>
      <c r="Y108" s="184">
        <f t="shared" si="20"/>
        <v>2.3954269122584158E-2</v>
      </c>
      <c r="Z108" s="184">
        <f t="shared" si="20"/>
        <v>2.6159282583365698E-2</v>
      </c>
      <c r="AA108" s="184">
        <f t="shared" si="20"/>
        <v>2.303633133030349E-2</v>
      </c>
      <c r="AB108" s="184">
        <f t="shared" si="20"/>
        <v>6.0724703487827674E-3</v>
      </c>
      <c r="AC108" s="184">
        <f t="shared" si="20"/>
        <v>1.6175072833493811E-2</v>
      </c>
      <c r="AD108" s="184">
        <f t="shared" si="20"/>
        <v>4.8570309439874657E-2</v>
      </c>
      <c r="AE108" s="188">
        <f t="shared" si="20"/>
        <v>1.7077382747183466E-2</v>
      </c>
      <c r="AF108" s="188">
        <f t="shared" si="20"/>
        <v>1.9458299385966656E-2</v>
      </c>
      <c r="AG108" s="184">
        <f t="shared" si="20"/>
        <v>1.7379904574396584E-2</v>
      </c>
      <c r="AH108" s="184">
        <f t="shared" si="20"/>
        <v>1.4444750508925512E-2</v>
      </c>
      <c r="AI108" s="184">
        <f t="shared" si="20"/>
        <v>1.2873484358093859E-2</v>
      </c>
      <c r="AJ108" s="184">
        <f t="shared" si="20"/>
        <v>5.2071057570599273E-2</v>
      </c>
      <c r="AK108" s="184">
        <f t="shared" si="20"/>
        <v>2.1855214834508706E-3</v>
      </c>
      <c r="AL108" s="184">
        <f t="shared" si="20"/>
        <v>5.4931817086686261E-3</v>
      </c>
      <c r="AM108" s="184">
        <f t="shared" si="20"/>
        <v>2.9053219483378981E-2</v>
      </c>
      <c r="AN108" s="184">
        <f t="shared" si="20"/>
        <v>2.2440859189478034E-2</v>
      </c>
      <c r="AO108" s="184">
        <f t="shared" si="20"/>
        <v>3.1090255907069493E-2</v>
      </c>
      <c r="AP108" s="184">
        <f t="shared" si="20"/>
        <v>1.7108976832016894E-2</v>
      </c>
      <c r="AQ108" s="184">
        <f t="shared" si="20"/>
        <v>1.6897081413210446E-2</v>
      </c>
      <c r="AR108" s="184">
        <f t="shared" si="20"/>
        <v>3.8174180142740988E-2</v>
      </c>
      <c r="AS108" s="184">
        <f t="shared" si="20"/>
        <v>9.9321304419798051E-4</v>
      </c>
      <c r="AT108" s="185">
        <f t="shared" si="20"/>
        <v>1.8922775089440409E-2</v>
      </c>
    </row>
    <row r="109" spans="1:46">
      <c r="A109" s="131">
        <v>46</v>
      </c>
      <c r="B109" s="120" t="s">
        <v>218</v>
      </c>
      <c r="C109" s="184">
        <f t="shared" si="20"/>
        <v>0.25486479877026269</v>
      </c>
      <c r="D109" s="184">
        <f t="shared" si="20"/>
        <v>0.3100120627261761</v>
      </c>
      <c r="E109" s="184">
        <f t="shared" si="20"/>
        <v>0.17239044805514525</v>
      </c>
      <c r="F109" s="184">
        <f t="shared" si="20"/>
        <v>0.22007491912140303</v>
      </c>
      <c r="G109" s="184">
        <f t="shared" si="20"/>
        <v>0.14784899115240197</v>
      </c>
      <c r="H109" s="184">
        <f t="shared" si="20"/>
        <v>0.43725099601593626</v>
      </c>
      <c r="I109" s="184">
        <f t="shared" si="20"/>
        <v>0.26979961832061067</v>
      </c>
      <c r="J109" s="184">
        <f t="shared" si="20"/>
        <v>0.16313432835820896</v>
      </c>
      <c r="K109" s="184">
        <f t="shared" si="20"/>
        <v>0.14797360980207352</v>
      </c>
      <c r="L109" s="184">
        <f t="shared" si="20"/>
        <v>1.7183754768576347E-2</v>
      </c>
      <c r="M109" s="184">
        <f t="shared" si="20"/>
        <v>0.15726327996075107</v>
      </c>
      <c r="N109" s="184">
        <f t="shared" si="20"/>
        <v>2.7439519402500407E-2</v>
      </c>
      <c r="O109" s="184">
        <f t="shared" si="20"/>
        <v>0.12393636699963004</v>
      </c>
      <c r="P109" s="184">
        <f t="shared" si="20"/>
        <v>0.17785402578367035</v>
      </c>
      <c r="Q109" s="184">
        <f t="shared" si="20"/>
        <v>0.30334486735870819</v>
      </c>
      <c r="R109" s="184">
        <f t="shared" si="20"/>
        <v>0.24194815396700706</v>
      </c>
      <c r="S109" s="184">
        <f t="shared" si="20"/>
        <v>0.11495009323242295</v>
      </c>
      <c r="T109" s="184">
        <f t="shared" si="20"/>
        <v>0.20423143350604492</v>
      </c>
      <c r="U109" s="184">
        <f t="shared" si="20"/>
        <v>0.25941560825196386</v>
      </c>
      <c r="V109" s="184">
        <f t="shared" si="20"/>
        <v>0.23826336077400825</v>
      </c>
      <c r="W109" s="184">
        <f t="shared" si="20"/>
        <v>0.23803323793497352</v>
      </c>
      <c r="X109" s="184">
        <f t="shared" si="20"/>
        <v>0.13187954309449637</v>
      </c>
      <c r="Y109" s="184">
        <f t="shared" si="20"/>
        <v>0.24195367285830946</v>
      </c>
      <c r="Z109" s="184">
        <f t="shared" si="20"/>
        <v>0.36800546523886146</v>
      </c>
      <c r="AA109" s="184">
        <f t="shared" si="20"/>
        <v>0.3584962097199032</v>
      </c>
      <c r="AB109" s="184">
        <f t="shared" si="20"/>
        <v>5.8712325330346274E-2</v>
      </c>
      <c r="AC109" s="184">
        <f t="shared" si="20"/>
        <v>0.25728257537995708</v>
      </c>
      <c r="AD109" s="184">
        <f t="shared" si="20"/>
        <v>0.58480219349784568</v>
      </c>
      <c r="AE109" s="188">
        <f t="shared" si="20"/>
        <v>0.37264603492228832</v>
      </c>
      <c r="AF109" s="188">
        <f t="shared" si="20"/>
        <v>0.2294060370009737</v>
      </c>
      <c r="AG109" s="184">
        <f t="shared" si="20"/>
        <v>0.63119120507479909</v>
      </c>
      <c r="AH109" s="184">
        <f t="shared" si="20"/>
        <v>0.73500265380300045</v>
      </c>
      <c r="AI109" s="184">
        <f t="shared" si="20"/>
        <v>0.50320074905399037</v>
      </c>
      <c r="AJ109" s="184">
        <f t="shared" si="20"/>
        <v>0.29666972196761382</v>
      </c>
      <c r="AK109" s="184">
        <f t="shared" si="20"/>
        <v>0.1156974517270126</v>
      </c>
      <c r="AL109" s="184">
        <f t="shared" si="20"/>
        <v>1.4793041969835686E-2</v>
      </c>
      <c r="AM109" s="184">
        <f t="shared" si="20"/>
        <v>0.44057784222114815</v>
      </c>
      <c r="AN109" s="184">
        <f t="shared" si="20"/>
        <v>0.33684032898260441</v>
      </c>
      <c r="AO109" s="184">
        <f t="shared" si="20"/>
        <v>0.17069966923576052</v>
      </c>
      <c r="AP109" s="184">
        <f t="shared" si="20"/>
        <v>0.26284391561249976</v>
      </c>
      <c r="AQ109" s="184">
        <f t="shared" si="20"/>
        <v>0.13824884792626729</v>
      </c>
      <c r="AR109" s="184">
        <f t="shared" si="20"/>
        <v>0.28071641521365975</v>
      </c>
      <c r="AS109" s="184">
        <f t="shared" si="20"/>
        <v>1.4898195662969708E-3</v>
      </c>
      <c r="AT109" s="185">
        <f t="shared" si="20"/>
        <v>0.31639756748551717</v>
      </c>
    </row>
    <row r="110" spans="1:46">
      <c r="A110" s="131">
        <v>47</v>
      </c>
      <c r="B110" s="120" t="s">
        <v>219</v>
      </c>
      <c r="C110" s="184">
        <f t="shared" si="20"/>
        <v>-3.511039686975964E-3</v>
      </c>
      <c r="D110" s="184">
        <f t="shared" si="20"/>
        <v>4.8250904704463205E-3</v>
      </c>
      <c r="E110" s="184">
        <f t="shared" si="20"/>
        <v>0.17306745445593305</v>
      </c>
      <c r="F110" s="184">
        <f t="shared" si="20"/>
        <v>0.19853567171803166</v>
      </c>
      <c r="G110" s="184">
        <f t="shared" si="20"/>
        <v>9.4094528143480544E-2</v>
      </c>
      <c r="H110" s="184">
        <f t="shared" si="20"/>
        <v>-1.6600265604249667E-2</v>
      </c>
      <c r="I110" s="184">
        <f t="shared" si="20"/>
        <v>4.6278625954198474E-2</v>
      </c>
      <c r="J110" s="184">
        <f t="shared" si="20"/>
        <v>0.10119402985074627</v>
      </c>
      <c r="K110" s="184">
        <f t="shared" si="20"/>
        <v>0.10125218796283829</v>
      </c>
      <c r="L110" s="184">
        <f t="shared" si="20"/>
        <v>6.4515040005401578E-2</v>
      </c>
      <c r="M110" s="184">
        <f t="shared" si="20"/>
        <v>0.11828196779804648</v>
      </c>
      <c r="N110" s="184">
        <f t="shared" si="20"/>
        <v>4.2661146289982139E-2</v>
      </c>
      <c r="O110" s="184">
        <f t="shared" si="20"/>
        <v>-1.6648168701442843E-2</v>
      </c>
      <c r="P110" s="184">
        <f t="shared" si="20"/>
        <v>3.917518904693694E-2</v>
      </c>
      <c r="Q110" s="184">
        <f t="shared" si="20"/>
        <v>8.2468281430219142E-2</v>
      </c>
      <c r="R110" s="184">
        <f t="shared" si="20"/>
        <v>-3.7968054464519507E-2</v>
      </c>
      <c r="S110" s="184">
        <f t="shared" si="20"/>
        <v>4.2576139812072686E-2</v>
      </c>
      <c r="T110" s="184">
        <f t="shared" si="20"/>
        <v>6.0880829015544043E-2</v>
      </c>
      <c r="U110" s="184">
        <f t="shared" si="20"/>
        <v>6.7028852507158065E-2</v>
      </c>
      <c r="V110" s="184">
        <f t="shared" si="20"/>
        <v>6.0837091613748687E-2</v>
      </c>
      <c r="W110" s="184">
        <f t="shared" si="20"/>
        <v>2.2748209745372359E-2</v>
      </c>
      <c r="X110" s="184">
        <f t="shared" si="20"/>
        <v>9.4391973935068429E-2</v>
      </c>
      <c r="Y110" s="184">
        <f t="shared" si="20"/>
        <v>0.18421973634749245</v>
      </c>
      <c r="Z110" s="184">
        <f t="shared" si="20"/>
        <v>0.16942587249625479</v>
      </c>
      <c r="AA110" s="184">
        <f t="shared" si="20"/>
        <v>0.28567729492754268</v>
      </c>
      <c r="AB110" s="184">
        <f t="shared" si="20"/>
        <v>0.42621250642671249</v>
      </c>
      <c r="AC110" s="184">
        <f t="shared" si="20"/>
        <v>6.5486676346839134E-2</v>
      </c>
      <c r="AD110" s="184">
        <f t="shared" si="20"/>
        <v>-0.13265439352395875</v>
      </c>
      <c r="AE110" s="188">
        <f t="shared" si="20"/>
        <v>4.3310216276966094E-2</v>
      </c>
      <c r="AF110" s="188">
        <f t="shared" si="20"/>
        <v>0.19699938397949249</v>
      </c>
      <c r="AG110" s="184">
        <f t="shared" si="20"/>
        <v>0</v>
      </c>
      <c r="AH110" s="184">
        <f t="shared" si="20"/>
        <v>7.7396988773405532E-3</v>
      </c>
      <c r="AI110" s="184">
        <f t="shared" si="20"/>
        <v>4.8820087240823914E-2</v>
      </c>
      <c r="AJ110" s="184">
        <f t="shared" si="20"/>
        <v>1.2548557461481384E-2</v>
      </c>
      <c r="AK110" s="184">
        <f t="shared" si="20"/>
        <v>0.32124912691796409</v>
      </c>
      <c r="AL110" s="184">
        <f t="shared" si="20"/>
        <v>2.3562858381920685E-2</v>
      </c>
      <c r="AM110" s="184">
        <f t="shared" si="20"/>
        <v>0.10606304709736319</v>
      </c>
      <c r="AN110" s="184">
        <f t="shared" si="20"/>
        <v>0.12365705788988425</v>
      </c>
      <c r="AO110" s="184">
        <f t="shared" si="20"/>
        <v>0.15276085270704418</v>
      </c>
      <c r="AP110" s="184">
        <f t="shared" si="20"/>
        <v>2.1706024487806858E-2</v>
      </c>
      <c r="AQ110" s="184">
        <f t="shared" si="20"/>
        <v>1.7665130568356373E-2</v>
      </c>
      <c r="AR110" s="184">
        <f t="shared" si="20"/>
        <v>0.11925196494714969</v>
      </c>
      <c r="AS110" s="184">
        <f t="shared" si="20"/>
        <v>4.8005297136235721E-3</v>
      </c>
      <c r="AT110" s="185">
        <f t="shared" si="20"/>
        <v>0.11396387688060082</v>
      </c>
    </row>
    <row r="111" spans="1:46">
      <c r="A111" s="131">
        <v>48</v>
      </c>
      <c r="B111" s="120" t="s">
        <v>220</v>
      </c>
      <c r="C111" s="184">
        <f t="shared" si="20"/>
        <v>0.14928905813303522</v>
      </c>
      <c r="D111" s="184">
        <f t="shared" si="20"/>
        <v>3.0156815440289506E-2</v>
      </c>
      <c r="E111" s="184">
        <f t="shared" si="20"/>
        <v>0.14463318562284588</v>
      </c>
      <c r="F111" s="184">
        <f t="shared" si="20"/>
        <v>8.198535671718031E-2</v>
      </c>
      <c r="G111" s="184">
        <f t="shared" si="20"/>
        <v>4.7854526667343231E-2</v>
      </c>
      <c r="H111" s="184">
        <f t="shared" si="20"/>
        <v>2.7888446215139442E-2</v>
      </c>
      <c r="I111" s="184">
        <f t="shared" si="20"/>
        <v>3.7213740458015267E-2</v>
      </c>
      <c r="J111" s="184">
        <f t="shared" si="20"/>
        <v>6.3134328358208952E-2</v>
      </c>
      <c r="K111" s="184">
        <f t="shared" si="20"/>
        <v>4.8337148242897539E-2</v>
      </c>
      <c r="L111" s="184">
        <f t="shared" si="20"/>
        <v>1.9445663549508795E-2</v>
      </c>
      <c r="M111" s="184">
        <f t="shared" si="20"/>
        <v>4.3463717050978991E-2</v>
      </c>
      <c r="N111" s="184">
        <f t="shared" si="20"/>
        <v>1.6033446988147425E-2</v>
      </c>
      <c r="O111" s="184">
        <f t="shared" si="20"/>
        <v>2.7007029226785054E-2</v>
      </c>
      <c r="P111" s="184">
        <f t="shared" si="20"/>
        <v>1.7322362503747628E-2</v>
      </c>
      <c r="Q111" s="184">
        <f t="shared" si="20"/>
        <v>0.10149942329873125</v>
      </c>
      <c r="R111" s="184">
        <f t="shared" si="20"/>
        <v>3.9800995024875621E-2</v>
      </c>
      <c r="S111" s="184">
        <f t="shared" si="20"/>
        <v>0.1084969470951702</v>
      </c>
      <c r="T111" s="184">
        <f t="shared" si="20"/>
        <v>2.0293609671848015E-2</v>
      </c>
      <c r="U111" s="184">
        <f t="shared" si="20"/>
        <v>4.8638132295719845E-2</v>
      </c>
      <c r="V111" s="184">
        <f t="shared" si="20"/>
        <v>3.2254410606366885E-2</v>
      </c>
      <c r="W111" s="184">
        <f t="shared" si="20"/>
        <v>6.9648991356826714E-2</v>
      </c>
      <c r="X111" s="184">
        <f t="shared" si="20"/>
        <v>0.22603526238001836</v>
      </c>
      <c r="Y111" s="184">
        <f t="shared" si="20"/>
        <v>0.16430969447937055</v>
      </c>
      <c r="Z111" s="184">
        <f t="shared" si="20"/>
        <v>2.5245519613826779E-2</v>
      </c>
      <c r="AA111" s="184">
        <f t="shared" si="20"/>
        <v>8.4662982044161894E-2</v>
      </c>
      <c r="AB111" s="184">
        <f t="shared" si="20"/>
        <v>0.28113576573727422</v>
      </c>
      <c r="AC111" s="184">
        <f t="shared" si="20"/>
        <v>9.7870878057690944E-2</v>
      </c>
      <c r="AD111" s="184">
        <f t="shared" si="20"/>
        <v>1.5276145710928319E-2</v>
      </c>
      <c r="AE111" s="188">
        <f t="shared" si="20"/>
        <v>9.2089032647131377E-2</v>
      </c>
      <c r="AF111" s="188">
        <f t="shared" si="20"/>
        <v>6.8465711503686189E-2</v>
      </c>
      <c r="AG111" s="184">
        <f t="shared" si="20"/>
        <v>0</v>
      </c>
      <c r="AH111" s="184">
        <f t="shared" si="20"/>
        <v>2.3487836176373764E-2</v>
      </c>
      <c r="AI111" s="184">
        <f t="shared" si="20"/>
        <v>5.3964546814112196E-2</v>
      </c>
      <c r="AJ111" s="184">
        <f t="shared" si="20"/>
        <v>6.5230675221509313E-2</v>
      </c>
      <c r="AK111" s="184">
        <f t="shared" si="20"/>
        <v>7.284320573192439E-2</v>
      </c>
      <c r="AL111" s="184">
        <f t="shared" si="20"/>
        <v>6.8905700380667853E-3</v>
      </c>
      <c r="AM111" s="184">
        <f t="shared" si="20"/>
        <v>4.1190054239836744E-2</v>
      </c>
      <c r="AN111" s="184">
        <f t="shared" si="20"/>
        <v>6.7476650599050614E-2</v>
      </c>
      <c r="AO111" s="184">
        <f t="shared" si="20"/>
        <v>5.5438618703214267E-2</v>
      </c>
      <c r="AP111" s="184">
        <f t="shared" si="20"/>
        <v>4.6839529736644396E-2</v>
      </c>
      <c r="AQ111" s="184">
        <f t="shared" si="20"/>
        <v>5.3379416282642089E-2</v>
      </c>
      <c r="AR111" s="184">
        <f t="shared" si="20"/>
        <v>8.1574667991688499E-2</v>
      </c>
      <c r="AS111" s="184">
        <f t="shared" si="20"/>
        <v>3.0624068862771065E-3</v>
      </c>
      <c r="AT111" s="185">
        <f t="shared" si="20"/>
        <v>7.9059660997513242E-2</v>
      </c>
    </row>
    <row r="112" spans="1:46">
      <c r="A112" s="131">
        <v>49</v>
      </c>
      <c r="B112" s="120" t="s">
        <v>221</v>
      </c>
      <c r="C112" s="184">
        <f t="shared" si="20"/>
        <v>4.4158747903856904E-2</v>
      </c>
      <c r="D112" s="184">
        <f t="shared" si="20"/>
        <v>0.13992762364294331</v>
      </c>
      <c r="E112" s="184">
        <f t="shared" si="20"/>
        <v>5.8714918759231904E-2</v>
      </c>
      <c r="F112" s="184">
        <f t="shared" si="20"/>
        <v>6.1808275157500425E-2</v>
      </c>
      <c r="G112" s="184">
        <f t="shared" si="20"/>
        <v>8.5809707448035358E-2</v>
      </c>
      <c r="H112" s="184">
        <f t="shared" si="20"/>
        <v>0.12051792828685259</v>
      </c>
      <c r="I112" s="184">
        <f t="shared" si="20"/>
        <v>0.125</v>
      </c>
      <c r="J112" s="184">
        <f t="shared" si="20"/>
        <v>3.5970149253731341E-2</v>
      </c>
      <c r="K112" s="184">
        <f t="shared" si="20"/>
        <v>2.9890938467752794E-2</v>
      </c>
      <c r="L112" s="184">
        <f t="shared" si="20"/>
        <v>7.0558050032071842E-2</v>
      </c>
      <c r="M112" s="184">
        <f t="shared" si="20"/>
        <v>8.0125774943133665E-2</v>
      </c>
      <c r="N112" s="184">
        <f t="shared" si="20"/>
        <v>5.7639227147264164E-3</v>
      </c>
      <c r="O112" s="184">
        <f t="shared" si="20"/>
        <v>9.24898261191269E-3</v>
      </c>
      <c r="P112" s="184">
        <f t="shared" si="20"/>
        <v>7.8583563742962784E-2</v>
      </c>
      <c r="Q112" s="184">
        <f t="shared" si="20"/>
        <v>3.0565167243367934E-2</v>
      </c>
      <c r="R112" s="184">
        <f t="shared" si="20"/>
        <v>4.5037968054464521E-2</v>
      </c>
      <c r="S112" s="184">
        <f t="shared" si="20"/>
        <v>3.4441153888340466E-2</v>
      </c>
      <c r="T112" s="184">
        <f t="shared" si="20"/>
        <v>2.4179620034542316E-2</v>
      </c>
      <c r="U112" s="184">
        <f t="shared" si="20"/>
        <v>5.1574774245650101E-2</v>
      </c>
      <c r="V112" s="184">
        <f t="shared" si="20"/>
        <v>4.7702860010734628E-2</v>
      </c>
      <c r="W112" s="184">
        <f t="shared" si="20"/>
        <v>3.8130683469879911E-2</v>
      </c>
      <c r="X112" s="184">
        <f t="shared" si="20"/>
        <v>3.0251583730296086E-2</v>
      </c>
      <c r="Y112" s="184">
        <f t="shared" si="20"/>
        <v>2.8141081312299896E-2</v>
      </c>
      <c r="Z112" s="184">
        <f t="shared" si="20"/>
        <v>5.4104477611940295E-2</v>
      </c>
      <c r="AA112" s="184">
        <f t="shared" si="20"/>
        <v>2.3009544898524067E-2</v>
      </c>
      <c r="AB112" s="184">
        <f t="shared" si="20"/>
        <v>4.6055014425871517E-2</v>
      </c>
      <c r="AC112" s="184">
        <f t="shared" si="20"/>
        <v>8.6901735929435883E-2</v>
      </c>
      <c r="AD112" s="184">
        <f t="shared" si="20"/>
        <v>3.8386212299255776E-2</v>
      </c>
      <c r="AE112" s="188">
        <f t="shared" si="20"/>
        <v>7.0200926509689981E-2</v>
      </c>
      <c r="AF112" s="188">
        <f t="shared" si="20"/>
        <v>5.743695725612543E-2</v>
      </c>
      <c r="AG112" s="184">
        <f t="shared" si="20"/>
        <v>3.2845597193755776E-3</v>
      </c>
      <c r="AH112" s="184">
        <f t="shared" si="20"/>
        <v>3.7025590723110929E-2</v>
      </c>
      <c r="AI112" s="184">
        <f t="shared" si="20"/>
        <v>1.5163174175024406E-2</v>
      </c>
      <c r="AJ112" s="184">
        <f t="shared" si="20"/>
        <v>7.4331107328357557E-2</v>
      </c>
      <c r="AK112" s="184">
        <f t="shared" si="20"/>
        <v>9.8979338936079131E-2</v>
      </c>
      <c r="AL112" s="184">
        <f t="shared" si="20"/>
        <v>5.8304823399026647E-3</v>
      </c>
      <c r="AM112" s="184">
        <f t="shared" si="20"/>
        <v>8.8287417431931692E-2</v>
      </c>
      <c r="AN112" s="184">
        <f t="shared" si="20"/>
        <v>0.10760411546184002</v>
      </c>
      <c r="AO112" s="184">
        <f t="shared" si="20"/>
        <v>6.2908509661797521E-2</v>
      </c>
      <c r="AP112" s="184">
        <f t="shared" si="20"/>
        <v>5.1802067047046638E-2</v>
      </c>
      <c r="AQ112" s="184">
        <f t="shared" si="20"/>
        <v>1.574500768049155E-2</v>
      </c>
      <c r="AR112" s="184">
        <f t="shared" si="20"/>
        <v>8.9592555786430578E-2</v>
      </c>
      <c r="AS112" s="184">
        <f t="shared" si="20"/>
        <v>3.1451746399602716E-3</v>
      </c>
      <c r="AT112" s="185">
        <f t="shared" si="20"/>
        <v>5.076745640813788E-2</v>
      </c>
    </row>
    <row r="113" spans="1:46">
      <c r="A113" s="131">
        <v>50</v>
      </c>
      <c r="B113" s="120" t="s">
        <v>222</v>
      </c>
      <c r="C113" s="184">
        <f t="shared" si="20"/>
        <v>-0.11457168809390721</v>
      </c>
      <c r="D113" s="184">
        <f t="shared" si="20"/>
        <v>-1.3268998793727383E-2</v>
      </c>
      <c r="E113" s="184">
        <f t="shared" si="20"/>
        <v>0</v>
      </c>
      <c r="F113" s="184">
        <f t="shared" si="20"/>
        <v>0</v>
      </c>
      <c r="G113" s="184">
        <f t="shared" si="20"/>
        <v>-4.0547646944857048E-3</v>
      </c>
      <c r="H113" s="184">
        <f t="shared" si="20"/>
        <v>0</v>
      </c>
      <c r="I113" s="184">
        <f t="shared" si="20"/>
        <v>0</v>
      </c>
      <c r="J113" s="184">
        <f t="shared" si="20"/>
        <v>0</v>
      </c>
      <c r="K113" s="184">
        <f t="shared" si="20"/>
        <v>0</v>
      </c>
      <c r="L113" s="184">
        <f t="shared" si="20"/>
        <v>-5.6547719523311162E-3</v>
      </c>
      <c r="M113" s="184">
        <f t="shared" si="20"/>
        <v>0</v>
      </c>
      <c r="N113" s="184">
        <f t="shared" si="20"/>
        <v>0</v>
      </c>
      <c r="O113" s="184">
        <f t="shared" si="20"/>
        <v>0</v>
      </c>
      <c r="P113" s="184">
        <f t="shared" si="20"/>
        <v>0</v>
      </c>
      <c r="Q113" s="184">
        <f t="shared" si="20"/>
        <v>0</v>
      </c>
      <c r="R113" s="184">
        <f t="shared" si="20"/>
        <v>0</v>
      </c>
      <c r="S113" s="184">
        <f t="shared" si="20"/>
        <v>0</v>
      </c>
      <c r="T113" s="184">
        <f t="shared" si="20"/>
        <v>0</v>
      </c>
      <c r="U113" s="184">
        <f t="shared" si="20"/>
        <v>0</v>
      </c>
      <c r="V113" s="184">
        <f t="shared" si="20"/>
        <v>-1.3941071092492035E-5</v>
      </c>
      <c r="W113" s="184">
        <f t="shared" si="20"/>
        <v>-8.8642681963159043E-3</v>
      </c>
      <c r="X113" s="184">
        <f t="shared" si="20"/>
        <v>-6.5931530105984936E-5</v>
      </c>
      <c r="Y113" s="184">
        <f t="shared" si="20"/>
        <v>-1.5982475015230663E-2</v>
      </c>
      <c r="Z113" s="184">
        <f t="shared" si="20"/>
        <v>-6.6754979748099652E-4</v>
      </c>
      <c r="AA113" s="184">
        <f t="shared" si="20"/>
        <v>-1.4585212103895641E-2</v>
      </c>
      <c r="AB113" s="184">
        <f t="shared" si="20"/>
        <v>-5.1060341309229549E-4</v>
      </c>
      <c r="AC113" s="184">
        <f t="shared" si="20"/>
        <v>-4.4675337541834753E-3</v>
      </c>
      <c r="AD113" s="184">
        <f t="shared" si="20"/>
        <v>0</v>
      </c>
      <c r="AE113" s="188">
        <f t="shared" si="20"/>
        <v>-1.3705764644609523E-5</v>
      </c>
      <c r="AF113" s="188">
        <f t="shared" si="20"/>
        <v>-7.9486517099536988E-6</v>
      </c>
      <c r="AG113" s="184">
        <f t="shared" si="20"/>
        <v>0</v>
      </c>
      <c r="AH113" s="184">
        <f t="shared" si="20"/>
        <v>-7.860631672299E-4</v>
      </c>
      <c r="AI113" s="184">
        <f t="shared" si="20"/>
        <v>-1.1733926060288507E-2</v>
      </c>
      <c r="AJ113" s="184">
        <f t="shared" si="20"/>
        <v>-3.1687835537514732E-2</v>
      </c>
      <c r="AK113" s="184">
        <f t="shared" si="20"/>
        <v>0</v>
      </c>
      <c r="AL113" s="184">
        <f t="shared" ref="AL113:AT113" si="21">AL56/AL$58</f>
        <v>0</v>
      </c>
      <c r="AM113" s="184">
        <f t="shared" si="21"/>
        <v>0</v>
      </c>
      <c r="AN113" s="184">
        <f t="shared" si="21"/>
        <v>-8.8041731780864128E-5</v>
      </c>
      <c r="AO113" s="184">
        <f t="shared" si="21"/>
        <v>-1.5826040166489943E-5</v>
      </c>
      <c r="AP113" s="184">
        <f t="shared" si="21"/>
        <v>-4.060996162358627E-6</v>
      </c>
      <c r="AQ113" s="184">
        <f t="shared" si="21"/>
        <v>0</v>
      </c>
      <c r="AR113" s="184">
        <f t="shared" si="21"/>
        <v>-4.5171198843617306E-6</v>
      </c>
      <c r="AS113" s="184">
        <f t="shared" si="21"/>
        <v>0</v>
      </c>
      <c r="AT113" s="185">
        <f t="shared" si="21"/>
        <v>-5.3373889942906622E-3</v>
      </c>
    </row>
    <row r="114" spans="1:46">
      <c r="A114" s="131">
        <v>51</v>
      </c>
      <c r="B114" s="120" t="s">
        <v>223</v>
      </c>
      <c r="C114" s="184">
        <f t="shared" ref="C114:AT115" si="22">C57/C$58</f>
        <v>0.34299014812744549</v>
      </c>
      <c r="D114" s="184">
        <f t="shared" si="22"/>
        <v>0.57659831121833538</v>
      </c>
      <c r="E114" s="184">
        <f t="shared" si="22"/>
        <v>0.5715780403741999</v>
      </c>
      <c r="F114" s="184">
        <f t="shared" si="22"/>
        <v>0.59484079686701852</v>
      </c>
      <c r="G114" s="184">
        <f t="shared" si="22"/>
        <v>0.38253637294609333</v>
      </c>
      <c r="H114" s="184">
        <f t="shared" si="22"/>
        <v>0.58964143426294824</v>
      </c>
      <c r="I114" s="184">
        <f t="shared" si="22"/>
        <v>0.50047709923664119</v>
      </c>
      <c r="J114" s="184">
        <f t="shared" si="22"/>
        <v>0.4008955223880597</v>
      </c>
      <c r="K114" s="184">
        <f t="shared" si="22"/>
        <v>0.35142049279655313</v>
      </c>
      <c r="L114" s="184">
        <f t="shared" si="22"/>
        <v>0.17033523513723373</v>
      </c>
      <c r="M114" s="184">
        <f t="shared" si="22"/>
        <v>0.41574862851790734</v>
      </c>
      <c r="N114" s="184">
        <f t="shared" si="22"/>
        <v>9.5754180873518432E-2</v>
      </c>
      <c r="O114" s="184">
        <f t="shared" si="22"/>
        <v>0.15279319274879763</v>
      </c>
      <c r="P114" s="184">
        <f t="shared" si="22"/>
        <v>0.33866884306605816</v>
      </c>
      <c r="Q114" s="184">
        <f t="shared" si="22"/>
        <v>0.53460207612456745</v>
      </c>
      <c r="R114" s="184">
        <f t="shared" si="22"/>
        <v>0.30767216548834775</v>
      </c>
      <c r="S114" s="184">
        <f t="shared" si="22"/>
        <v>0.30424847354758511</v>
      </c>
      <c r="T114" s="184">
        <f t="shared" si="22"/>
        <v>0.33160621761658032</v>
      </c>
      <c r="U114" s="184">
        <f t="shared" si="22"/>
        <v>0.45066441524117173</v>
      </c>
      <c r="V114" s="184">
        <f t="shared" si="22"/>
        <v>0.40916869393075472</v>
      </c>
      <c r="W114" s="184">
        <f t="shared" si="22"/>
        <v>0.38603990353710915</v>
      </c>
      <c r="X114" s="184">
        <f t="shared" si="22"/>
        <v>0.49357442296175424</v>
      </c>
      <c r="Y114" s="184">
        <f t="shared" si="22"/>
        <v>0.6265959791048259</v>
      </c>
      <c r="Z114" s="184">
        <f t="shared" si="22"/>
        <v>0.64227306774676807</v>
      </c>
      <c r="AA114" s="184">
        <f t="shared" si="22"/>
        <v>0.7602971508165397</v>
      </c>
      <c r="AB114" s="184">
        <f t="shared" si="22"/>
        <v>0.81767747885589503</v>
      </c>
      <c r="AC114" s="184">
        <f t="shared" si="22"/>
        <v>0.51924940479323334</v>
      </c>
      <c r="AD114" s="184">
        <f t="shared" si="22"/>
        <v>0.55438046742394564</v>
      </c>
      <c r="AE114" s="188">
        <f t="shared" si="22"/>
        <v>0.59530988733861467</v>
      </c>
      <c r="AF114" s="188">
        <f t="shared" si="22"/>
        <v>0.5717584404745345</v>
      </c>
      <c r="AG114" s="184">
        <f t="shared" si="22"/>
        <v>0.65185566936857131</v>
      </c>
      <c r="AH114" s="184">
        <f t="shared" si="22"/>
        <v>0.81691446692152136</v>
      </c>
      <c r="AI114" s="184">
        <f t="shared" si="22"/>
        <v>0.62228811558175623</v>
      </c>
      <c r="AJ114" s="184">
        <f t="shared" si="22"/>
        <v>0.4691632840120466</v>
      </c>
      <c r="AK114" s="184">
        <f t="shared" si="22"/>
        <v>0.61095464479643102</v>
      </c>
      <c r="AL114" s="184">
        <f t="shared" si="22"/>
        <v>5.6570134438394447E-2</v>
      </c>
      <c r="AM114" s="184">
        <f t="shared" si="22"/>
        <v>0.7051715804736588</v>
      </c>
      <c r="AN114" s="184">
        <f t="shared" si="22"/>
        <v>0.65793097039107651</v>
      </c>
      <c r="AO114" s="184">
        <f t="shared" si="22"/>
        <v>0.4728820801747195</v>
      </c>
      <c r="AP114" s="184">
        <f t="shared" si="22"/>
        <v>0.4002964527198522</v>
      </c>
      <c r="AQ114" s="184">
        <f t="shared" si="22"/>
        <v>0.24193548387096775</v>
      </c>
      <c r="AR114" s="184">
        <f t="shared" si="22"/>
        <v>0.60930526696178522</v>
      </c>
      <c r="AS114" s="184">
        <f t="shared" si="22"/>
        <v>1.3491143850355901E-2</v>
      </c>
      <c r="AT114" s="185">
        <f t="shared" si="22"/>
        <v>0.57377394786691882</v>
      </c>
    </row>
    <row r="115" spans="1:46">
      <c r="A115" s="127">
        <v>52</v>
      </c>
      <c r="B115" s="128" t="s">
        <v>175</v>
      </c>
      <c r="C115" s="189">
        <f t="shared" si="22"/>
        <v>1</v>
      </c>
      <c r="D115" s="186">
        <f t="shared" si="22"/>
        <v>1</v>
      </c>
      <c r="E115" s="186">
        <f t="shared" si="22"/>
        <v>1</v>
      </c>
      <c r="F115" s="186">
        <f t="shared" si="22"/>
        <v>1</v>
      </c>
      <c r="G115" s="186">
        <f t="shared" si="22"/>
        <v>1</v>
      </c>
      <c r="H115" s="186">
        <f t="shared" si="22"/>
        <v>1</v>
      </c>
      <c r="I115" s="186">
        <f t="shared" si="22"/>
        <v>1</v>
      </c>
      <c r="J115" s="186">
        <f t="shared" si="22"/>
        <v>1</v>
      </c>
      <c r="K115" s="186">
        <f t="shared" si="22"/>
        <v>1</v>
      </c>
      <c r="L115" s="186">
        <f t="shared" si="22"/>
        <v>1</v>
      </c>
      <c r="M115" s="186">
        <f t="shared" si="22"/>
        <v>1</v>
      </c>
      <c r="N115" s="186">
        <f t="shared" si="22"/>
        <v>1</v>
      </c>
      <c r="O115" s="186">
        <f t="shared" si="22"/>
        <v>1</v>
      </c>
      <c r="P115" s="186">
        <f t="shared" si="22"/>
        <v>1</v>
      </c>
      <c r="Q115" s="186">
        <f t="shared" si="22"/>
        <v>1</v>
      </c>
      <c r="R115" s="186">
        <f t="shared" si="22"/>
        <v>1</v>
      </c>
      <c r="S115" s="186">
        <f t="shared" si="22"/>
        <v>1</v>
      </c>
      <c r="T115" s="186">
        <f t="shared" si="22"/>
        <v>1</v>
      </c>
      <c r="U115" s="186">
        <f t="shared" si="22"/>
        <v>1</v>
      </c>
      <c r="V115" s="186">
        <f t="shared" si="22"/>
        <v>1</v>
      </c>
      <c r="W115" s="186">
        <f t="shared" si="22"/>
        <v>1</v>
      </c>
      <c r="X115" s="186">
        <f t="shared" si="22"/>
        <v>1</v>
      </c>
      <c r="Y115" s="186">
        <f t="shared" si="22"/>
        <v>1</v>
      </c>
      <c r="Z115" s="186">
        <f t="shared" si="22"/>
        <v>1</v>
      </c>
      <c r="AA115" s="186">
        <f t="shared" si="22"/>
        <v>1</v>
      </c>
      <c r="AB115" s="186">
        <f t="shared" si="22"/>
        <v>1</v>
      </c>
      <c r="AC115" s="186">
        <f t="shared" si="22"/>
        <v>1</v>
      </c>
      <c r="AD115" s="186">
        <f t="shared" si="22"/>
        <v>1</v>
      </c>
      <c r="AE115" s="190">
        <f t="shared" si="22"/>
        <v>1</v>
      </c>
      <c r="AF115" s="190">
        <f t="shared" si="22"/>
        <v>1</v>
      </c>
      <c r="AG115" s="186">
        <f t="shared" si="22"/>
        <v>1</v>
      </c>
      <c r="AH115" s="186">
        <f t="shared" si="22"/>
        <v>1</v>
      </c>
      <c r="AI115" s="186">
        <f t="shared" si="22"/>
        <v>1</v>
      </c>
      <c r="AJ115" s="186">
        <f t="shared" si="22"/>
        <v>1</v>
      </c>
      <c r="AK115" s="186">
        <f t="shared" si="22"/>
        <v>1</v>
      </c>
      <c r="AL115" s="186">
        <f t="shared" si="22"/>
        <v>1</v>
      </c>
      <c r="AM115" s="186">
        <f t="shared" si="22"/>
        <v>1</v>
      </c>
      <c r="AN115" s="186">
        <f t="shared" si="22"/>
        <v>1</v>
      </c>
      <c r="AO115" s="186">
        <f t="shared" si="22"/>
        <v>1</v>
      </c>
      <c r="AP115" s="186">
        <f t="shared" si="22"/>
        <v>1</v>
      </c>
      <c r="AQ115" s="186">
        <f t="shared" si="22"/>
        <v>1</v>
      </c>
      <c r="AR115" s="186">
        <f t="shared" si="22"/>
        <v>1</v>
      </c>
      <c r="AS115" s="186">
        <f t="shared" si="22"/>
        <v>1</v>
      </c>
      <c r="AT115" s="187">
        <f t="shared" si="22"/>
        <v>1</v>
      </c>
    </row>
    <row r="117" spans="1:46">
      <c r="C117" s="199"/>
      <c r="D117" s="199"/>
      <c r="E117" s="199"/>
      <c r="F117" s="199"/>
      <c r="G117" s="199"/>
      <c r="H117" s="199"/>
      <c r="I117" s="199"/>
      <c r="J117" s="199"/>
      <c r="K117" s="199"/>
    </row>
    <row r="119" spans="1:46">
      <c r="A119" s="107" t="s">
        <v>225</v>
      </c>
    </row>
    <row r="120" spans="1:46">
      <c r="A120" s="480" t="s">
        <v>157</v>
      </c>
      <c r="B120" s="481"/>
      <c r="C120" s="109">
        <v>1</v>
      </c>
      <c r="D120" s="110">
        <v>2</v>
      </c>
      <c r="E120" s="110">
        <v>3</v>
      </c>
      <c r="F120" s="110">
        <v>4</v>
      </c>
      <c r="G120" s="110">
        <v>5</v>
      </c>
      <c r="H120" s="110">
        <v>6</v>
      </c>
      <c r="I120" s="110">
        <v>7</v>
      </c>
      <c r="J120" s="110">
        <v>8</v>
      </c>
      <c r="K120" s="110">
        <v>9</v>
      </c>
      <c r="L120" s="110">
        <v>10</v>
      </c>
      <c r="M120" s="110">
        <v>11</v>
      </c>
      <c r="N120" s="110">
        <v>12</v>
      </c>
      <c r="O120" s="110">
        <v>13</v>
      </c>
      <c r="P120" s="110">
        <v>14</v>
      </c>
      <c r="Q120" s="110">
        <v>15</v>
      </c>
      <c r="R120" s="110">
        <v>16</v>
      </c>
      <c r="S120" s="110">
        <v>17</v>
      </c>
      <c r="T120" s="110">
        <v>18</v>
      </c>
      <c r="U120" s="110">
        <v>19</v>
      </c>
      <c r="V120" s="110">
        <v>20</v>
      </c>
      <c r="W120" s="110">
        <v>21</v>
      </c>
      <c r="X120" s="110">
        <v>22</v>
      </c>
      <c r="Y120" s="110">
        <v>23</v>
      </c>
      <c r="Z120" s="110">
        <v>24</v>
      </c>
      <c r="AA120" s="110">
        <v>25</v>
      </c>
      <c r="AB120" s="110">
        <v>26</v>
      </c>
      <c r="AC120" s="110">
        <v>27</v>
      </c>
      <c r="AD120" s="110">
        <v>28</v>
      </c>
      <c r="AE120" s="110">
        <v>29</v>
      </c>
      <c r="AF120" s="110">
        <v>30</v>
      </c>
      <c r="AG120" s="110">
        <v>31</v>
      </c>
      <c r="AH120" s="110">
        <v>32</v>
      </c>
      <c r="AI120" s="110">
        <v>33</v>
      </c>
      <c r="AJ120" s="110">
        <v>34</v>
      </c>
      <c r="AK120" s="110">
        <v>35</v>
      </c>
      <c r="AL120" s="110">
        <v>36</v>
      </c>
      <c r="AM120" s="110">
        <v>37</v>
      </c>
      <c r="AN120" s="110">
        <v>38</v>
      </c>
      <c r="AO120" s="110">
        <v>39</v>
      </c>
      <c r="AP120" s="110">
        <v>40</v>
      </c>
      <c r="AQ120" s="110">
        <v>41</v>
      </c>
      <c r="AR120" s="110">
        <v>42</v>
      </c>
      <c r="AS120" s="110">
        <v>43</v>
      </c>
    </row>
    <row r="121" spans="1:46" ht="54">
      <c r="A121" s="482"/>
      <c r="B121" s="483"/>
      <c r="C121" s="114" t="s">
        <v>22</v>
      </c>
      <c r="D121" s="115" t="s">
        <v>24</v>
      </c>
      <c r="E121" s="115" t="s">
        <v>26</v>
      </c>
      <c r="F121" s="115" t="s">
        <v>28</v>
      </c>
      <c r="G121" s="116" t="s">
        <v>30</v>
      </c>
      <c r="H121" s="115" t="s">
        <v>32</v>
      </c>
      <c r="I121" s="116" t="s">
        <v>34</v>
      </c>
      <c r="J121" s="115" t="s">
        <v>36</v>
      </c>
      <c r="K121" s="115" t="s">
        <v>38</v>
      </c>
      <c r="L121" s="116" t="s">
        <v>40</v>
      </c>
      <c r="M121" s="116" t="s">
        <v>42</v>
      </c>
      <c r="N121" s="115" t="s">
        <v>44</v>
      </c>
      <c r="O121" s="115" t="s">
        <v>46</v>
      </c>
      <c r="P121" s="115" t="s">
        <v>48</v>
      </c>
      <c r="Q121" s="115" t="s">
        <v>50</v>
      </c>
      <c r="R121" s="115" t="s">
        <v>52</v>
      </c>
      <c r="S121" s="115" t="s">
        <v>54</v>
      </c>
      <c r="T121" s="115" t="s">
        <v>56</v>
      </c>
      <c r="U121" s="116" t="s">
        <v>58</v>
      </c>
      <c r="V121" s="116" t="s">
        <v>60</v>
      </c>
      <c r="W121" s="115" t="s">
        <v>62</v>
      </c>
      <c r="X121" s="115" t="s">
        <v>64</v>
      </c>
      <c r="Y121" s="116" t="s">
        <v>66</v>
      </c>
      <c r="Z121" s="115" t="s">
        <v>68</v>
      </c>
      <c r="AA121" s="115" t="s">
        <v>69</v>
      </c>
      <c r="AB121" s="115" t="s">
        <v>70</v>
      </c>
      <c r="AC121" s="115" t="s">
        <v>71</v>
      </c>
      <c r="AD121" s="115" t="s">
        <v>72</v>
      </c>
      <c r="AE121" s="115" t="s">
        <v>153</v>
      </c>
      <c r="AF121" s="115" t="s">
        <v>73</v>
      </c>
      <c r="AG121" s="115" t="s">
        <v>74</v>
      </c>
      <c r="AH121" s="115" t="s">
        <v>75</v>
      </c>
      <c r="AI121" s="116" t="s">
        <v>76</v>
      </c>
      <c r="AJ121" s="116" t="s">
        <v>77</v>
      </c>
      <c r="AK121" s="116" t="s">
        <v>78</v>
      </c>
      <c r="AL121" s="116" t="s">
        <v>19</v>
      </c>
      <c r="AM121" s="116" t="s">
        <v>20</v>
      </c>
      <c r="AN121" s="116" t="s">
        <v>79</v>
      </c>
      <c r="AO121" s="115" t="s">
        <v>11</v>
      </c>
      <c r="AP121" s="115" t="s">
        <v>14</v>
      </c>
      <c r="AQ121" s="115" t="s">
        <v>15</v>
      </c>
      <c r="AR121" s="115" t="s">
        <v>80</v>
      </c>
      <c r="AS121" s="115" t="s">
        <v>5</v>
      </c>
    </row>
    <row r="122" spans="1:46">
      <c r="A122" s="131">
        <v>1</v>
      </c>
      <c r="B122" s="120" t="s">
        <v>22</v>
      </c>
      <c r="C122" s="183">
        <f>IF($A122=C$120,1,0)</f>
        <v>1</v>
      </c>
      <c r="D122" s="183">
        <f t="shared" ref="D122:AS128" si="23">IF($A122=D$120,1,0)</f>
        <v>0</v>
      </c>
      <c r="E122" s="183">
        <f t="shared" si="23"/>
        <v>0</v>
      </c>
      <c r="F122" s="183">
        <f t="shared" si="23"/>
        <v>0</v>
      </c>
      <c r="G122" s="183">
        <f t="shared" si="23"/>
        <v>0</v>
      </c>
      <c r="H122" s="183">
        <f t="shared" si="23"/>
        <v>0</v>
      </c>
      <c r="I122" s="183">
        <f t="shared" si="23"/>
        <v>0</v>
      </c>
      <c r="J122" s="183">
        <f t="shared" si="23"/>
        <v>0</v>
      </c>
      <c r="K122" s="183">
        <f t="shared" si="23"/>
        <v>0</v>
      </c>
      <c r="L122" s="183">
        <f t="shared" si="23"/>
        <v>0</v>
      </c>
      <c r="M122" s="183">
        <f t="shared" si="23"/>
        <v>0</v>
      </c>
      <c r="N122" s="183">
        <f t="shared" si="23"/>
        <v>0</v>
      </c>
      <c r="O122" s="183">
        <f t="shared" si="23"/>
        <v>0</v>
      </c>
      <c r="P122" s="183">
        <f t="shared" si="23"/>
        <v>0</v>
      </c>
      <c r="Q122" s="183">
        <f t="shared" si="23"/>
        <v>0</v>
      </c>
      <c r="R122" s="183">
        <f t="shared" si="23"/>
        <v>0</v>
      </c>
      <c r="S122" s="183">
        <f t="shared" si="23"/>
        <v>0</v>
      </c>
      <c r="T122" s="183">
        <f t="shared" si="23"/>
        <v>0</v>
      </c>
      <c r="U122" s="183">
        <f t="shared" si="23"/>
        <v>0</v>
      </c>
      <c r="V122" s="183">
        <f t="shared" si="23"/>
        <v>0</v>
      </c>
      <c r="W122" s="183">
        <f t="shared" si="23"/>
        <v>0</v>
      </c>
      <c r="X122" s="183">
        <f t="shared" si="23"/>
        <v>0</v>
      </c>
      <c r="Y122" s="183">
        <f t="shared" si="23"/>
        <v>0</v>
      </c>
      <c r="Z122" s="183">
        <f t="shared" si="23"/>
        <v>0</v>
      </c>
      <c r="AA122" s="183">
        <f t="shared" si="23"/>
        <v>0</v>
      </c>
      <c r="AB122" s="183">
        <f t="shared" si="23"/>
        <v>0</v>
      </c>
      <c r="AC122" s="183">
        <f t="shared" si="23"/>
        <v>0</v>
      </c>
      <c r="AD122" s="183">
        <f t="shared" si="23"/>
        <v>0</v>
      </c>
      <c r="AE122" s="183">
        <f t="shared" si="23"/>
        <v>0</v>
      </c>
      <c r="AF122" s="183">
        <f t="shared" si="23"/>
        <v>0</v>
      </c>
      <c r="AG122" s="183">
        <f t="shared" si="23"/>
        <v>0</v>
      </c>
      <c r="AH122" s="183">
        <f t="shared" si="23"/>
        <v>0</v>
      </c>
      <c r="AI122" s="183">
        <f t="shared" si="23"/>
        <v>0</v>
      </c>
      <c r="AJ122" s="183">
        <f t="shared" si="23"/>
        <v>0</v>
      </c>
      <c r="AK122" s="183">
        <f t="shared" si="23"/>
        <v>0</v>
      </c>
      <c r="AL122" s="183">
        <f t="shared" si="23"/>
        <v>0</v>
      </c>
      <c r="AM122" s="183">
        <f t="shared" si="23"/>
        <v>0</v>
      </c>
      <c r="AN122" s="183">
        <f t="shared" si="23"/>
        <v>0</v>
      </c>
      <c r="AO122" s="183">
        <f t="shared" si="23"/>
        <v>0</v>
      </c>
      <c r="AP122" s="183">
        <f t="shared" si="23"/>
        <v>0</v>
      </c>
      <c r="AQ122" s="183">
        <f t="shared" si="23"/>
        <v>0</v>
      </c>
      <c r="AR122" s="183">
        <f t="shared" si="23"/>
        <v>0</v>
      </c>
      <c r="AS122" s="183">
        <f t="shared" si="23"/>
        <v>0</v>
      </c>
    </row>
    <row r="123" spans="1:46">
      <c r="A123" s="131">
        <v>2</v>
      </c>
      <c r="B123" s="120" t="s">
        <v>24</v>
      </c>
      <c r="C123" s="183">
        <f t="shared" ref="C123:R143" si="24">IF($A123=C$120,1,0)</f>
        <v>0</v>
      </c>
      <c r="D123" s="183">
        <f t="shared" si="24"/>
        <v>1</v>
      </c>
      <c r="E123" s="183">
        <f t="shared" si="24"/>
        <v>0</v>
      </c>
      <c r="F123" s="183">
        <f t="shared" si="24"/>
        <v>0</v>
      </c>
      <c r="G123" s="183">
        <f t="shared" si="24"/>
        <v>0</v>
      </c>
      <c r="H123" s="183">
        <f t="shared" si="24"/>
        <v>0</v>
      </c>
      <c r="I123" s="183">
        <f t="shared" si="24"/>
        <v>0</v>
      </c>
      <c r="J123" s="183">
        <f t="shared" si="24"/>
        <v>0</v>
      </c>
      <c r="K123" s="183">
        <f t="shared" si="24"/>
        <v>0</v>
      </c>
      <c r="L123" s="183">
        <f t="shared" si="24"/>
        <v>0</v>
      </c>
      <c r="M123" s="183">
        <f t="shared" si="24"/>
        <v>0</v>
      </c>
      <c r="N123" s="183">
        <f t="shared" si="24"/>
        <v>0</v>
      </c>
      <c r="O123" s="183">
        <f t="shared" si="24"/>
        <v>0</v>
      </c>
      <c r="P123" s="183">
        <f t="shared" si="24"/>
        <v>0</v>
      </c>
      <c r="Q123" s="183">
        <f t="shared" si="24"/>
        <v>0</v>
      </c>
      <c r="R123" s="183">
        <f t="shared" si="24"/>
        <v>0</v>
      </c>
      <c r="S123" s="183">
        <f t="shared" si="23"/>
        <v>0</v>
      </c>
      <c r="T123" s="183">
        <f t="shared" si="23"/>
        <v>0</v>
      </c>
      <c r="U123" s="183">
        <f t="shared" si="23"/>
        <v>0</v>
      </c>
      <c r="V123" s="183">
        <f t="shared" si="23"/>
        <v>0</v>
      </c>
      <c r="W123" s="183">
        <f t="shared" si="23"/>
        <v>0</v>
      </c>
      <c r="X123" s="183">
        <f t="shared" si="23"/>
        <v>0</v>
      </c>
      <c r="Y123" s="183">
        <f t="shared" si="23"/>
        <v>0</v>
      </c>
      <c r="Z123" s="183">
        <f t="shared" si="23"/>
        <v>0</v>
      </c>
      <c r="AA123" s="183">
        <f t="shared" si="23"/>
        <v>0</v>
      </c>
      <c r="AB123" s="183">
        <f t="shared" si="23"/>
        <v>0</v>
      </c>
      <c r="AC123" s="183">
        <f t="shared" si="23"/>
        <v>0</v>
      </c>
      <c r="AD123" s="183">
        <f t="shared" si="23"/>
        <v>0</v>
      </c>
      <c r="AE123" s="183">
        <f t="shared" si="23"/>
        <v>0</v>
      </c>
      <c r="AF123" s="183">
        <f t="shared" si="23"/>
        <v>0</v>
      </c>
      <c r="AG123" s="183">
        <f t="shared" si="23"/>
        <v>0</v>
      </c>
      <c r="AH123" s="183">
        <f t="shared" si="23"/>
        <v>0</v>
      </c>
      <c r="AI123" s="183">
        <f t="shared" si="23"/>
        <v>0</v>
      </c>
      <c r="AJ123" s="183">
        <f t="shared" si="23"/>
        <v>0</v>
      </c>
      <c r="AK123" s="183">
        <f t="shared" si="23"/>
        <v>0</v>
      </c>
      <c r="AL123" s="183">
        <f t="shared" si="23"/>
        <v>0</v>
      </c>
      <c r="AM123" s="183">
        <f t="shared" si="23"/>
        <v>0</v>
      </c>
      <c r="AN123" s="183">
        <f t="shared" si="23"/>
        <v>0</v>
      </c>
      <c r="AO123" s="183">
        <f t="shared" si="23"/>
        <v>0</v>
      </c>
      <c r="AP123" s="183">
        <f t="shared" si="23"/>
        <v>0</v>
      </c>
      <c r="AQ123" s="183">
        <f t="shared" si="23"/>
        <v>0</v>
      </c>
      <c r="AR123" s="183">
        <f t="shared" si="23"/>
        <v>0</v>
      </c>
      <c r="AS123" s="183">
        <f t="shared" si="23"/>
        <v>0</v>
      </c>
    </row>
    <row r="124" spans="1:46">
      <c r="A124" s="131">
        <v>3</v>
      </c>
      <c r="B124" s="120" t="s">
        <v>26</v>
      </c>
      <c r="C124" s="183">
        <f t="shared" si="24"/>
        <v>0</v>
      </c>
      <c r="D124" s="183">
        <f t="shared" si="23"/>
        <v>0</v>
      </c>
      <c r="E124" s="183">
        <f t="shared" si="23"/>
        <v>1</v>
      </c>
      <c r="F124" s="183">
        <f t="shared" si="23"/>
        <v>0</v>
      </c>
      <c r="G124" s="183">
        <f t="shared" si="23"/>
        <v>0</v>
      </c>
      <c r="H124" s="183">
        <f t="shared" si="23"/>
        <v>0</v>
      </c>
      <c r="I124" s="183">
        <f t="shared" si="23"/>
        <v>0</v>
      </c>
      <c r="J124" s="183">
        <f t="shared" si="23"/>
        <v>0</v>
      </c>
      <c r="K124" s="183">
        <f t="shared" si="23"/>
        <v>0</v>
      </c>
      <c r="L124" s="183">
        <f t="shared" si="23"/>
        <v>0</v>
      </c>
      <c r="M124" s="183">
        <f t="shared" si="23"/>
        <v>0</v>
      </c>
      <c r="N124" s="183">
        <f t="shared" si="23"/>
        <v>0</v>
      </c>
      <c r="O124" s="183">
        <f t="shared" si="23"/>
        <v>0</v>
      </c>
      <c r="P124" s="183">
        <f t="shared" si="23"/>
        <v>0</v>
      </c>
      <c r="Q124" s="183">
        <f t="shared" si="23"/>
        <v>0</v>
      </c>
      <c r="R124" s="183">
        <f t="shared" si="23"/>
        <v>0</v>
      </c>
      <c r="S124" s="183">
        <f t="shared" si="23"/>
        <v>0</v>
      </c>
      <c r="T124" s="183">
        <f t="shared" si="23"/>
        <v>0</v>
      </c>
      <c r="U124" s="183">
        <f t="shared" si="23"/>
        <v>0</v>
      </c>
      <c r="V124" s="183">
        <f t="shared" si="23"/>
        <v>0</v>
      </c>
      <c r="W124" s="183">
        <f t="shared" si="23"/>
        <v>0</v>
      </c>
      <c r="X124" s="183">
        <f t="shared" si="23"/>
        <v>0</v>
      </c>
      <c r="Y124" s="183">
        <f t="shared" si="23"/>
        <v>0</v>
      </c>
      <c r="Z124" s="183">
        <f t="shared" si="23"/>
        <v>0</v>
      </c>
      <c r="AA124" s="183">
        <f t="shared" si="23"/>
        <v>0</v>
      </c>
      <c r="AB124" s="183">
        <f t="shared" si="23"/>
        <v>0</v>
      </c>
      <c r="AC124" s="183">
        <f t="shared" si="23"/>
        <v>0</v>
      </c>
      <c r="AD124" s="183">
        <f t="shared" si="23"/>
        <v>0</v>
      </c>
      <c r="AE124" s="183">
        <f t="shared" si="23"/>
        <v>0</v>
      </c>
      <c r="AF124" s="183">
        <f t="shared" si="23"/>
        <v>0</v>
      </c>
      <c r="AG124" s="183">
        <f t="shared" si="23"/>
        <v>0</v>
      </c>
      <c r="AH124" s="183">
        <f t="shared" si="23"/>
        <v>0</v>
      </c>
      <c r="AI124" s="183">
        <f t="shared" si="23"/>
        <v>0</v>
      </c>
      <c r="AJ124" s="183">
        <f t="shared" si="23"/>
        <v>0</v>
      </c>
      <c r="AK124" s="183">
        <f t="shared" si="23"/>
        <v>0</v>
      </c>
      <c r="AL124" s="183">
        <f t="shared" si="23"/>
        <v>0</v>
      </c>
      <c r="AM124" s="183">
        <f t="shared" si="23"/>
        <v>0</v>
      </c>
      <c r="AN124" s="183">
        <f t="shared" si="23"/>
        <v>0</v>
      </c>
      <c r="AO124" s="183">
        <f t="shared" si="23"/>
        <v>0</v>
      </c>
      <c r="AP124" s="183">
        <f t="shared" si="23"/>
        <v>0</v>
      </c>
      <c r="AQ124" s="183">
        <f t="shared" si="23"/>
        <v>0</v>
      </c>
      <c r="AR124" s="183">
        <f t="shared" si="23"/>
        <v>0</v>
      </c>
      <c r="AS124" s="183">
        <f t="shared" si="23"/>
        <v>0</v>
      </c>
    </row>
    <row r="125" spans="1:46">
      <c r="A125" s="131">
        <v>4</v>
      </c>
      <c r="B125" s="120" t="s">
        <v>28</v>
      </c>
      <c r="C125" s="183">
        <f t="shared" si="24"/>
        <v>0</v>
      </c>
      <c r="D125" s="183">
        <f t="shared" si="23"/>
        <v>0</v>
      </c>
      <c r="E125" s="183">
        <f t="shared" si="23"/>
        <v>0</v>
      </c>
      <c r="F125" s="183">
        <f t="shared" si="23"/>
        <v>1</v>
      </c>
      <c r="G125" s="183">
        <f t="shared" si="23"/>
        <v>0</v>
      </c>
      <c r="H125" s="183">
        <f t="shared" si="23"/>
        <v>0</v>
      </c>
      <c r="I125" s="183">
        <f t="shared" si="23"/>
        <v>0</v>
      </c>
      <c r="J125" s="183">
        <f t="shared" si="23"/>
        <v>0</v>
      </c>
      <c r="K125" s="183">
        <f t="shared" si="23"/>
        <v>0</v>
      </c>
      <c r="L125" s="183">
        <f t="shared" si="23"/>
        <v>0</v>
      </c>
      <c r="M125" s="183">
        <f t="shared" si="23"/>
        <v>0</v>
      </c>
      <c r="N125" s="183">
        <f t="shared" si="23"/>
        <v>0</v>
      </c>
      <c r="O125" s="183">
        <f t="shared" si="23"/>
        <v>0</v>
      </c>
      <c r="P125" s="183">
        <f t="shared" si="23"/>
        <v>0</v>
      </c>
      <c r="Q125" s="183">
        <f t="shared" si="23"/>
        <v>0</v>
      </c>
      <c r="R125" s="183">
        <f t="shared" si="23"/>
        <v>0</v>
      </c>
      <c r="S125" s="183">
        <f t="shared" si="23"/>
        <v>0</v>
      </c>
      <c r="T125" s="183">
        <f t="shared" si="23"/>
        <v>0</v>
      </c>
      <c r="U125" s="183">
        <f t="shared" si="23"/>
        <v>0</v>
      </c>
      <c r="V125" s="183">
        <f t="shared" si="23"/>
        <v>0</v>
      </c>
      <c r="W125" s="183">
        <f t="shared" si="23"/>
        <v>0</v>
      </c>
      <c r="X125" s="183">
        <f t="shared" si="23"/>
        <v>0</v>
      </c>
      <c r="Y125" s="183">
        <f t="shared" si="23"/>
        <v>0</v>
      </c>
      <c r="Z125" s="183">
        <f t="shared" si="23"/>
        <v>0</v>
      </c>
      <c r="AA125" s="183">
        <f t="shared" si="23"/>
        <v>0</v>
      </c>
      <c r="AB125" s="183">
        <f t="shared" si="23"/>
        <v>0</v>
      </c>
      <c r="AC125" s="183">
        <f t="shared" si="23"/>
        <v>0</v>
      </c>
      <c r="AD125" s="183">
        <f t="shared" si="23"/>
        <v>0</v>
      </c>
      <c r="AE125" s="183">
        <f t="shared" si="23"/>
        <v>0</v>
      </c>
      <c r="AF125" s="183">
        <f t="shared" si="23"/>
        <v>0</v>
      </c>
      <c r="AG125" s="183">
        <f t="shared" si="23"/>
        <v>0</v>
      </c>
      <c r="AH125" s="183">
        <f t="shared" si="23"/>
        <v>0</v>
      </c>
      <c r="AI125" s="183">
        <f t="shared" si="23"/>
        <v>0</v>
      </c>
      <c r="AJ125" s="183">
        <f t="shared" si="23"/>
        <v>0</v>
      </c>
      <c r="AK125" s="183">
        <f t="shared" si="23"/>
        <v>0</v>
      </c>
      <c r="AL125" s="183">
        <f t="shared" si="23"/>
        <v>0</v>
      </c>
      <c r="AM125" s="183">
        <f t="shared" si="23"/>
        <v>0</v>
      </c>
      <c r="AN125" s="183">
        <f t="shared" si="23"/>
        <v>0</v>
      </c>
      <c r="AO125" s="183">
        <f t="shared" si="23"/>
        <v>0</v>
      </c>
      <c r="AP125" s="183">
        <f t="shared" si="23"/>
        <v>0</v>
      </c>
      <c r="AQ125" s="183">
        <f t="shared" si="23"/>
        <v>0</v>
      </c>
      <c r="AR125" s="183">
        <f t="shared" si="23"/>
        <v>0</v>
      </c>
      <c r="AS125" s="183">
        <f t="shared" si="23"/>
        <v>0</v>
      </c>
    </row>
    <row r="126" spans="1:46">
      <c r="A126" s="131">
        <v>5</v>
      </c>
      <c r="B126" s="120" t="s">
        <v>30</v>
      </c>
      <c r="C126" s="183">
        <f t="shared" si="24"/>
        <v>0</v>
      </c>
      <c r="D126" s="183">
        <f t="shared" si="23"/>
        <v>0</v>
      </c>
      <c r="E126" s="183">
        <f t="shared" si="23"/>
        <v>0</v>
      </c>
      <c r="F126" s="183">
        <f t="shared" si="23"/>
        <v>0</v>
      </c>
      <c r="G126" s="183">
        <f t="shared" si="23"/>
        <v>1</v>
      </c>
      <c r="H126" s="183">
        <f t="shared" si="23"/>
        <v>0</v>
      </c>
      <c r="I126" s="183">
        <f t="shared" si="23"/>
        <v>0</v>
      </c>
      <c r="J126" s="183">
        <f t="shared" si="23"/>
        <v>0</v>
      </c>
      <c r="K126" s="183">
        <f t="shared" si="23"/>
        <v>0</v>
      </c>
      <c r="L126" s="183">
        <f t="shared" si="23"/>
        <v>0</v>
      </c>
      <c r="M126" s="183">
        <f t="shared" si="23"/>
        <v>0</v>
      </c>
      <c r="N126" s="183">
        <f t="shared" si="23"/>
        <v>0</v>
      </c>
      <c r="O126" s="183">
        <f t="shared" si="23"/>
        <v>0</v>
      </c>
      <c r="P126" s="183">
        <f t="shared" si="23"/>
        <v>0</v>
      </c>
      <c r="Q126" s="183">
        <f t="shared" si="23"/>
        <v>0</v>
      </c>
      <c r="R126" s="183">
        <f t="shared" si="23"/>
        <v>0</v>
      </c>
      <c r="S126" s="183">
        <f t="shared" si="23"/>
        <v>0</v>
      </c>
      <c r="T126" s="183">
        <f t="shared" si="23"/>
        <v>0</v>
      </c>
      <c r="U126" s="183">
        <f t="shared" si="23"/>
        <v>0</v>
      </c>
      <c r="V126" s="183">
        <f t="shared" si="23"/>
        <v>0</v>
      </c>
      <c r="W126" s="183">
        <f t="shared" si="23"/>
        <v>0</v>
      </c>
      <c r="X126" s="183">
        <f t="shared" si="23"/>
        <v>0</v>
      </c>
      <c r="Y126" s="183">
        <f t="shared" si="23"/>
        <v>0</v>
      </c>
      <c r="Z126" s="183">
        <f t="shared" si="23"/>
        <v>0</v>
      </c>
      <c r="AA126" s="183">
        <f t="shared" si="23"/>
        <v>0</v>
      </c>
      <c r="AB126" s="183">
        <f t="shared" si="23"/>
        <v>0</v>
      </c>
      <c r="AC126" s="183">
        <f t="shared" si="23"/>
        <v>0</v>
      </c>
      <c r="AD126" s="183">
        <f t="shared" si="23"/>
        <v>0</v>
      </c>
      <c r="AE126" s="183">
        <f t="shared" si="23"/>
        <v>0</v>
      </c>
      <c r="AF126" s="183">
        <f t="shared" si="23"/>
        <v>0</v>
      </c>
      <c r="AG126" s="183">
        <f t="shared" si="23"/>
        <v>0</v>
      </c>
      <c r="AH126" s="183">
        <f t="shared" si="23"/>
        <v>0</v>
      </c>
      <c r="AI126" s="183">
        <f t="shared" si="23"/>
        <v>0</v>
      </c>
      <c r="AJ126" s="183">
        <f t="shared" si="23"/>
        <v>0</v>
      </c>
      <c r="AK126" s="183">
        <f t="shared" si="23"/>
        <v>0</v>
      </c>
      <c r="AL126" s="183">
        <f t="shared" si="23"/>
        <v>0</v>
      </c>
      <c r="AM126" s="183">
        <f t="shared" si="23"/>
        <v>0</v>
      </c>
      <c r="AN126" s="183">
        <f t="shared" si="23"/>
        <v>0</v>
      </c>
      <c r="AO126" s="183">
        <f t="shared" si="23"/>
        <v>0</v>
      </c>
      <c r="AP126" s="183">
        <f t="shared" si="23"/>
        <v>0</v>
      </c>
      <c r="AQ126" s="183">
        <f t="shared" si="23"/>
        <v>0</v>
      </c>
      <c r="AR126" s="183">
        <f t="shared" si="23"/>
        <v>0</v>
      </c>
      <c r="AS126" s="183">
        <f t="shared" si="23"/>
        <v>0</v>
      </c>
    </row>
    <row r="127" spans="1:46">
      <c r="A127" s="131">
        <v>6</v>
      </c>
      <c r="B127" s="120" t="s">
        <v>32</v>
      </c>
      <c r="C127" s="183">
        <f t="shared" si="24"/>
        <v>0</v>
      </c>
      <c r="D127" s="183">
        <f t="shared" si="23"/>
        <v>0</v>
      </c>
      <c r="E127" s="183">
        <f t="shared" si="23"/>
        <v>0</v>
      </c>
      <c r="F127" s="183">
        <f t="shared" si="23"/>
        <v>0</v>
      </c>
      <c r="G127" s="183">
        <f t="shared" si="23"/>
        <v>0</v>
      </c>
      <c r="H127" s="183">
        <f t="shared" si="23"/>
        <v>1</v>
      </c>
      <c r="I127" s="183">
        <f t="shared" si="23"/>
        <v>0</v>
      </c>
      <c r="J127" s="183">
        <f t="shared" si="23"/>
        <v>0</v>
      </c>
      <c r="K127" s="183">
        <f t="shared" si="23"/>
        <v>0</v>
      </c>
      <c r="L127" s="183">
        <f t="shared" si="23"/>
        <v>0</v>
      </c>
      <c r="M127" s="183">
        <f t="shared" si="23"/>
        <v>0</v>
      </c>
      <c r="N127" s="183">
        <f t="shared" si="23"/>
        <v>0</v>
      </c>
      <c r="O127" s="183">
        <f t="shared" si="23"/>
        <v>0</v>
      </c>
      <c r="P127" s="183">
        <f t="shared" si="23"/>
        <v>0</v>
      </c>
      <c r="Q127" s="183">
        <f t="shared" si="23"/>
        <v>0</v>
      </c>
      <c r="R127" s="183">
        <f t="shared" si="23"/>
        <v>0</v>
      </c>
      <c r="S127" s="183">
        <f t="shared" si="23"/>
        <v>0</v>
      </c>
      <c r="T127" s="183">
        <f t="shared" si="23"/>
        <v>0</v>
      </c>
      <c r="U127" s="183">
        <f t="shared" si="23"/>
        <v>0</v>
      </c>
      <c r="V127" s="183">
        <f t="shared" si="23"/>
        <v>0</v>
      </c>
      <c r="W127" s="183">
        <f t="shared" si="23"/>
        <v>0</v>
      </c>
      <c r="X127" s="183">
        <f t="shared" si="23"/>
        <v>0</v>
      </c>
      <c r="Y127" s="183">
        <f t="shared" si="23"/>
        <v>0</v>
      </c>
      <c r="Z127" s="183">
        <f t="shared" si="23"/>
        <v>0</v>
      </c>
      <c r="AA127" s="183">
        <f t="shared" si="23"/>
        <v>0</v>
      </c>
      <c r="AB127" s="183">
        <f t="shared" si="23"/>
        <v>0</v>
      </c>
      <c r="AC127" s="183">
        <f t="shared" si="23"/>
        <v>0</v>
      </c>
      <c r="AD127" s="183">
        <f t="shared" si="23"/>
        <v>0</v>
      </c>
      <c r="AE127" s="183">
        <f t="shared" si="23"/>
        <v>0</v>
      </c>
      <c r="AF127" s="183">
        <f t="shared" si="23"/>
        <v>0</v>
      </c>
      <c r="AG127" s="183">
        <f t="shared" si="23"/>
        <v>0</v>
      </c>
      <c r="AH127" s="183">
        <f t="shared" si="23"/>
        <v>0</v>
      </c>
      <c r="AI127" s="183">
        <f t="shared" si="23"/>
        <v>0</v>
      </c>
      <c r="AJ127" s="183">
        <f t="shared" si="23"/>
        <v>0</v>
      </c>
      <c r="AK127" s="183">
        <f t="shared" si="23"/>
        <v>0</v>
      </c>
      <c r="AL127" s="183">
        <f t="shared" si="23"/>
        <v>0</v>
      </c>
      <c r="AM127" s="183">
        <f t="shared" si="23"/>
        <v>0</v>
      </c>
      <c r="AN127" s="183">
        <f t="shared" si="23"/>
        <v>0</v>
      </c>
      <c r="AO127" s="183">
        <f t="shared" si="23"/>
        <v>0</v>
      </c>
      <c r="AP127" s="183">
        <f t="shared" si="23"/>
        <v>0</v>
      </c>
      <c r="AQ127" s="183">
        <f t="shared" si="23"/>
        <v>0</v>
      </c>
      <c r="AR127" s="183">
        <f t="shared" si="23"/>
        <v>0</v>
      </c>
      <c r="AS127" s="183">
        <f t="shared" si="23"/>
        <v>0</v>
      </c>
    </row>
    <row r="128" spans="1:46">
      <c r="A128" s="131">
        <v>7</v>
      </c>
      <c r="B128" s="120" t="s">
        <v>34</v>
      </c>
      <c r="C128" s="183">
        <f t="shared" si="24"/>
        <v>0</v>
      </c>
      <c r="D128" s="183">
        <f t="shared" si="23"/>
        <v>0</v>
      </c>
      <c r="E128" s="183">
        <f t="shared" si="23"/>
        <v>0</v>
      </c>
      <c r="F128" s="183">
        <f t="shared" si="23"/>
        <v>0</v>
      </c>
      <c r="G128" s="183">
        <f t="shared" si="23"/>
        <v>0</v>
      </c>
      <c r="H128" s="183">
        <f t="shared" si="23"/>
        <v>0</v>
      </c>
      <c r="I128" s="183">
        <f t="shared" si="23"/>
        <v>1</v>
      </c>
      <c r="J128" s="183">
        <f t="shared" si="23"/>
        <v>0</v>
      </c>
      <c r="K128" s="183">
        <f t="shared" si="23"/>
        <v>0</v>
      </c>
      <c r="L128" s="183">
        <f t="shared" si="23"/>
        <v>0</v>
      </c>
      <c r="M128" s="183">
        <f t="shared" si="23"/>
        <v>0</v>
      </c>
      <c r="N128" s="183">
        <f t="shared" si="23"/>
        <v>0</v>
      </c>
      <c r="O128" s="183">
        <f t="shared" si="23"/>
        <v>0</v>
      </c>
      <c r="P128" s="183">
        <f t="shared" si="23"/>
        <v>0</v>
      </c>
      <c r="Q128" s="183">
        <f t="shared" si="23"/>
        <v>0</v>
      </c>
      <c r="R128" s="183">
        <f t="shared" si="23"/>
        <v>0</v>
      </c>
      <c r="S128" s="183">
        <f t="shared" si="23"/>
        <v>0</v>
      </c>
      <c r="T128" s="183">
        <f t="shared" si="23"/>
        <v>0</v>
      </c>
      <c r="U128" s="183">
        <f t="shared" si="23"/>
        <v>0</v>
      </c>
      <c r="V128" s="183">
        <f t="shared" ref="V128:AS128" si="25">IF($A128=V$120,1,0)</f>
        <v>0</v>
      </c>
      <c r="W128" s="183">
        <f t="shared" si="25"/>
        <v>0</v>
      </c>
      <c r="X128" s="183">
        <f t="shared" si="25"/>
        <v>0</v>
      </c>
      <c r="Y128" s="183">
        <f t="shared" si="25"/>
        <v>0</v>
      </c>
      <c r="Z128" s="183">
        <f t="shared" si="25"/>
        <v>0</v>
      </c>
      <c r="AA128" s="183">
        <f t="shared" si="25"/>
        <v>0</v>
      </c>
      <c r="AB128" s="183">
        <f t="shared" si="25"/>
        <v>0</v>
      </c>
      <c r="AC128" s="183">
        <f t="shared" si="25"/>
        <v>0</v>
      </c>
      <c r="AD128" s="183">
        <f t="shared" si="25"/>
        <v>0</v>
      </c>
      <c r="AE128" s="183">
        <f t="shared" si="25"/>
        <v>0</v>
      </c>
      <c r="AF128" s="183">
        <f t="shared" si="25"/>
        <v>0</v>
      </c>
      <c r="AG128" s="183">
        <f t="shared" si="25"/>
        <v>0</v>
      </c>
      <c r="AH128" s="183">
        <f t="shared" si="25"/>
        <v>0</v>
      </c>
      <c r="AI128" s="183">
        <f t="shared" si="25"/>
        <v>0</v>
      </c>
      <c r="AJ128" s="183">
        <f t="shared" si="25"/>
        <v>0</v>
      </c>
      <c r="AK128" s="183">
        <f t="shared" si="25"/>
        <v>0</v>
      </c>
      <c r="AL128" s="183">
        <f t="shared" si="25"/>
        <v>0</v>
      </c>
      <c r="AM128" s="183">
        <f t="shared" si="25"/>
        <v>0</v>
      </c>
      <c r="AN128" s="183">
        <f t="shared" si="25"/>
        <v>0</v>
      </c>
      <c r="AO128" s="183">
        <f t="shared" si="25"/>
        <v>0</v>
      </c>
      <c r="AP128" s="183">
        <f t="shared" si="25"/>
        <v>0</v>
      </c>
      <c r="AQ128" s="183">
        <f t="shared" si="25"/>
        <v>0</v>
      </c>
      <c r="AR128" s="183">
        <f t="shared" si="25"/>
        <v>0</v>
      </c>
      <c r="AS128" s="183">
        <f t="shared" si="25"/>
        <v>0</v>
      </c>
    </row>
    <row r="129" spans="1:45">
      <c r="A129" s="131">
        <v>8</v>
      </c>
      <c r="B129" s="120" t="s">
        <v>36</v>
      </c>
      <c r="C129" s="183">
        <f t="shared" si="24"/>
        <v>0</v>
      </c>
      <c r="D129" s="183">
        <f t="shared" si="24"/>
        <v>0</v>
      </c>
      <c r="E129" s="183">
        <f t="shared" si="24"/>
        <v>0</v>
      </c>
      <c r="F129" s="183">
        <f t="shared" si="24"/>
        <v>0</v>
      </c>
      <c r="G129" s="183">
        <f t="shared" si="24"/>
        <v>0</v>
      </c>
      <c r="H129" s="183">
        <f t="shared" si="24"/>
        <v>0</v>
      </c>
      <c r="I129" s="183">
        <f t="shared" si="24"/>
        <v>0</v>
      </c>
      <c r="J129" s="183">
        <f t="shared" si="24"/>
        <v>1</v>
      </c>
      <c r="K129" s="183">
        <f t="shared" si="24"/>
        <v>0</v>
      </c>
      <c r="L129" s="183">
        <f t="shared" si="24"/>
        <v>0</v>
      </c>
      <c r="M129" s="183">
        <f t="shared" si="24"/>
        <v>0</v>
      </c>
      <c r="N129" s="183">
        <f t="shared" si="24"/>
        <v>0</v>
      </c>
      <c r="O129" s="183">
        <f t="shared" si="24"/>
        <v>0</v>
      </c>
      <c r="P129" s="183">
        <f t="shared" si="24"/>
        <v>0</v>
      </c>
      <c r="Q129" s="183">
        <f t="shared" si="24"/>
        <v>0</v>
      </c>
      <c r="R129" s="183">
        <f t="shared" si="24"/>
        <v>0</v>
      </c>
      <c r="S129" s="183">
        <f t="shared" ref="S129:AS138" si="26">IF($A129=S$120,1,0)</f>
        <v>0</v>
      </c>
      <c r="T129" s="183">
        <f t="shared" si="26"/>
        <v>0</v>
      </c>
      <c r="U129" s="183">
        <f t="shared" si="26"/>
        <v>0</v>
      </c>
      <c r="V129" s="183">
        <f t="shared" si="26"/>
        <v>0</v>
      </c>
      <c r="W129" s="183">
        <f t="shared" si="26"/>
        <v>0</v>
      </c>
      <c r="X129" s="183">
        <f t="shared" si="26"/>
        <v>0</v>
      </c>
      <c r="Y129" s="183">
        <f t="shared" si="26"/>
        <v>0</v>
      </c>
      <c r="Z129" s="183">
        <f t="shared" si="26"/>
        <v>0</v>
      </c>
      <c r="AA129" s="183">
        <f t="shared" si="26"/>
        <v>0</v>
      </c>
      <c r="AB129" s="183">
        <f t="shared" si="26"/>
        <v>0</v>
      </c>
      <c r="AC129" s="183">
        <f t="shared" si="26"/>
        <v>0</v>
      </c>
      <c r="AD129" s="183">
        <f t="shared" si="26"/>
        <v>0</v>
      </c>
      <c r="AE129" s="183">
        <f t="shared" si="26"/>
        <v>0</v>
      </c>
      <c r="AF129" s="183">
        <f t="shared" si="26"/>
        <v>0</v>
      </c>
      <c r="AG129" s="183">
        <f t="shared" si="26"/>
        <v>0</v>
      </c>
      <c r="AH129" s="183">
        <f t="shared" si="26"/>
        <v>0</v>
      </c>
      <c r="AI129" s="183">
        <f t="shared" si="26"/>
        <v>0</v>
      </c>
      <c r="AJ129" s="183">
        <f t="shared" si="26"/>
        <v>0</v>
      </c>
      <c r="AK129" s="183">
        <f t="shared" si="26"/>
        <v>0</v>
      </c>
      <c r="AL129" s="183">
        <f t="shared" si="26"/>
        <v>0</v>
      </c>
      <c r="AM129" s="183">
        <f t="shared" si="26"/>
        <v>0</v>
      </c>
      <c r="AN129" s="183">
        <f t="shared" si="26"/>
        <v>0</v>
      </c>
      <c r="AO129" s="183">
        <f t="shared" si="26"/>
        <v>0</v>
      </c>
      <c r="AP129" s="183">
        <f t="shared" si="26"/>
        <v>0</v>
      </c>
      <c r="AQ129" s="183">
        <f t="shared" si="26"/>
        <v>0</v>
      </c>
      <c r="AR129" s="183">
        <f t="shared" si="26"/>
        <v>0</v>
      </c>
      <c r="AS129" s="183">
        <f t="shared" si="26"/>
        <v>0</v>
      </c>
    </row>
    <row r="130" spans="1:45">
      <c r="A130" s="131">
        <v>9</v>
      </c>
      <c r="B130" s="120" t="s">
        <v>38</v>
      </c>
      <c r="C130" s="183">
        <f t="shared" si="24"/>
        <v>0</v>
      </c>
      <c r="D130" s="183">
        <f t="shared" si="24"/>
        <v>0</v>
      </c>
      <c r="E130" s="183">
        <f t="shared" si="24"/>
        <v>0</v>
      </c>
      <c r="F130" s="183">
        <f t="shared" si="24"/>
        <v>0</v>
      </c>
      <c r="G130" s="183">
        <f t="shared" si="24"/>
        <v>0</v>
      </c>
      <c r="H130" s="183">
        <f t="shared" si="24"/>
        <v>0</v>
      </c>
      <c r="I130" s="183">
        <f t="shared" si="24"/>
        <v>0</v>
      </c>
      <c r="J130" s="183">
        <f t="shared" si="24"/>
        <v>0</v>
      </c>
      <c r="K130" s="183">
        <f t="shared" si="24"/>
        <v>1</v>
      </c>
      <c r="L130" s="183">
        <f t="shared" si="24"/>
        <v>0</v>
      </c>
      <c r="M130" s="183">
        <f t="shared" si="24"/>
        <v>0</v>
      </c>
      <c r="N130" s="183">
        <f t="shared" si="24"/>
        <v>0</v>
      </c>
      <c r="O130" s="183">
        <f t="shared" si="24"/>
        <v>0</v>
      </c>
      <c r="P130" s="183">
        <f t="shared" si="24"/>
        <v>0</v>
      </c>
      <c r="Q130" s="183">
        <f t="shared" si="24"/>
        <v>0</v>
      </c>
      <c r="R130" s="183">
        <f t="shared" si="24"/>
        <v>0</v>
      </c>
      <c r="S130" s="183">
        <f t="shared" si="26"/>
        <v>0</v>
      </c>
      <c r="T130" s="183">
        <f t="shared" si="26"/>
        <v>0</v>
      </c>
      <c r="U130" s="183">
        <f t="shared" si="26"/>
        <v>0</v>
      </c>
      <c r="V130" s="183">
        <f t="shared" si="26"/>
        <v>0</v>
      </c>
      <c r="W130" s="183">
        <f t="shared" si="26"/>
        <v>0</v>
      </c>
      <c r="X130" s="183">
        <f t="shared" si="26"/>
        <v>0</v>
      </c>
      <c r="Y130" s="183">
        <f t="shared" si="26"/>
        <v>0</v>
      </c>
      <c r="Z130" s="183">
        <f t="shared" si="26"/>
        <v>0</v>
      </c>
      <c r="AA130" s="183">
        <f t="shared" si="26"/>
        <v>0</v>
      </c>
      <c r="AB130" s="183">
        <f t="shared" si="26"/>
        <v>0</v>
      </c>
      <c r="AC130" s="183">
        <f t="shared" si="26"/>
        <v>0</v>
      </c>
      <c r="AD130" s="183">
        <f t="shared" si="26"/>
        <v>0</v>
      </c>
      <c r="AE130" s="183">
        <f t="shared" si="26"/>
        <v>0</v>
      </c>
      <c r="AF130" s="183">
        <f t="shared" si="26"/>
        <v>0</v>
      </c>
      <c r="AG130" s="183">
        <f t="shared" si="26"/>
        <v>0</v>
      </c>
      <c r="AH130" s="183">
        <f t="shared" si="26"/>
        <v>0</v>
      </c>
      <c r="AI130" s="183">
        <f t="shared" si="26"/>
        <v>0</v>
      </c>
      <c r="AJ130" s="183">
        <f t="shared" si="26"/>
        <v>0</v>
      </c>
      <c r="AK130" s="183">
        <f t="shared" si="26"/>
        <v>0</v>
      </c>
      <c r="AL130" s="183">
        <f t="shared" si="26"/>
        <v>0</v>
      </c>
      <c r="AM130" s="183">
        <f t="shared" si="26"/>
        <v>0</v>
      </c>
      <c r="AN130" s="183">
        <f t="shared" si="26"/>
        <v>0</v>
      </c>
      <c r="AO130" s="183">
        <f t="shared" si="26"/>
        <v>0</v>
      </c>
      <c r="AP130" s="183">
        <f t="shared" si="26"/>
        <v>0</v>
      </c>
      <c r="AQ130" s="183">
        <f t="shared" si="26"/>
        <v>0</v>
      </c>
      <c r="AR130" s="183">
        <f t="shared" si="26"/>
        <v>0</v>
      </c>
      <c r="AS130" s="183">
        <f t="shared" si="26"/>
        <v>0</v>
      </c>
    </row>
    <row r="131" spans="1:45">
      <c r="A131" s="131">
        <v>10</v>
      </c>
      <c r="B131" s="120" t="s">
        <v>40</v>
      </c>
      <c r="C131" s="183">
        <f t="shared" si="24"/>
        <v>0</v>
      </c>
      <c r="D131" s="183">
        <f t="shared" si="24"/>
        <v>0</v>
      </c>
      <c r="E131" s="183">
        <f t="shared" si="24"/>
        <v>0</v>
      </c>
      <c r="F131" s="183">
        <f t="shared" si="24"/>
        <v>0</v>
      </c>
      <c r="G131" s="183">
        <f t="shared" si="24"/>
        <v>0</v>
      </c>
      <c r="H131" s="183">
        <f t="shared" si="24"/>
        <v>0</v>
      </c>
      <c r="I131" s="183">
        <f t="shared" si="24"/>
        <v>0</v>
      </c>
      <c r="J131" s="183">
        <f t="shared" si="24"/>
        <v>0</v>
      </c>
      <c r="K131" s="183">
        <f t="shared" si="24"/>
        <v>0</v>
      </c>
      <c r="L131" s="183">
        <f t="shared" si="24"/>
        <v>1</v>
      </c>
      <c r="M131" s="183">
        <f t="shared" si="24"/>
        <v>0</v>
      </c>
      <c r="N131" s="183">
        <f t="shared" si="24"/>
        <v>0</v>
      </c>
      <c r="O131" s="183">
        <f t="shared" si="24"/>
        <v>0</v>
      </c>
      <c r="P131" s="183">
        <f t="shared" si="24"/>
        <v>0</v>
      </c>
      <c r="Q131" s="183">
        <f t="shared" si="24"/>
        <v>0</v>
      </c>
      <c r="R131" s="183">
        <f t="shared" si="24"/>
        <v>0</v>
      </c>
      <c r="S131" s="183">
        <f t="shared" si="26"/>
        <v>0</v>
      </c>
      <c r="T131" s="183">
        <f t="shared" si="26"/>
        <v>0</v>
      </c>
      <c r="U131" s="183">
        <f t="shared" si="26"/>
        <v>0</v>
      </c>
      <c r="V131" s="183">
        <f t="shared" si="26"/>
        <v>0</v>
      </c>
      <c r="W131" s="183">
        <f t="shared" si="26"/>
        <v>0</v>
      </c>
      <c r="X131" s="183">
        <f t="shared" si="26"/>
        <v>0</v>
      </c>
      <c r="Y131" s="183">
        <f t="shared" si="26"/>
        <v>0</v>
      </c>
      <c r="Z131" s="183">
        <f t="shared" si="26"/>
        <v>0</v>
      </c>
      <c r="AA131" s="183">
        <f t="shared" si="26"/>
        <v>0</v>
      </c>
      <c r="AB131" s="183">
        <f t="shared" si="26"/>
        <v>0</v>
      </c>
      <c r="AC131" s="183">
        <f t="shared" si="26"/>
        <v>0</v>
      </c>
      <c r="AD131" s="183">
        <f t="shared" si="26"/>
        <v>0</v>
      </c>
      <c r="AE131" s="183">
        <f t="shared" si="26"/>
        <v>0</v>
      </c>
      <c r="AF131" s="183">
        <f t="shared" si="26"/>
        <v>0</v>
      </c>
      <c r="AG131" s="183">
        <f t="shared" si="26"/>
        <v>0</v>
      </c>
      <c r="AH131" s="183">
        <f t="shared" si="26"/>
        <v>0</v>
      </c>
      <c r="AI131" s="183">
        <f t="shared" si="26"/>
        <v>0</v>
      </c>
      <c r="AJ131" s="183">
        <f t="shared" si="26"/>
        <v>0</v>
      </c>
      <c r="AK131" s="183">
        <f t="shared" si="26"/>
        <v>0</v>
      </c>
      <c r="AL131" s="183">
        <f t="shared" si="26"/>
        <v>0</v>
      </c>
      <c r="AM131" s="183">
        <f t="shared" si="26"/>
        <v>0</v>
      </c>
      <c r="AN131" s="183">
        <f t="shared" si="26"/>
        <v>0</v>
      </c>
      <c r="AO131" s="183">
        <f t="shared" si="26"/>
        <v>0</v>
      </c>
      <c r="AP131" s="183">
        <f t="shared" si="26"/>
        <v>0</v>
      </c>
      <c r="AQ131" s="183">
        <f t="shared" si="26"/>
        <v>0</v>
      </c>
      <c r="AR131" s="183">
        <f t="shared" si="26"/>
        <v>0</v>
      </c>
      <c r="AS131" s="183">
        <f t="shared" si="26"/>
        <v>0</v>
      </c>
    </row>
    <row r="132" spans="1:45">
      <c r="A132" s="131">
        <v>11</v>
      </c>
      <c r="B132" s="120" t="s">
        <v>42</v>
      </c>
      <c r="C132" s="183">
        <f t="shared" si="24"/>
        <v>0</v>
      </c>
      <c r="D132" s="183">
        <f t="shared" si="24"/>
        <v>0</v>
      </c>
      <c r="E132" s="183">
        <f t="shared" si="24"/>
        <v>0</v>
      </c>
      <c r="F132" s="183">
        <f t="shared" si="24"/>
        <v>0</v>
      </c>
      <c r="G132" s="183">
        <f t="shared" si="24"/>
        <v>0</v>
      </c>
      <c r="H132" s="183">
        <f t="shared" si="24"/>
        <v>0</v>
      </c>
      <c r="I132" s="183">
        <f t="shared" si="24"/>
        <v>0</v>
      </c>
      <c r="J132" s="183">
        <f t="shared" si="24"/>
        <v>0</v>
      </c>
      <c r="K132" s="183">
        <f t="shared" si="24"/>
        <v>0</v>
      </c>
      <c r="L132" s="183">
        <f t="shared" si="24"/>
        <v>0</v>
      </c>
      <c r="M132" s="183">
        <f t="shared" si="24"/>
        <v>1</v>
      </c>
      <c r="N132" s="183">
        <f t="shared" si="24"/>
        <v>0</v>
      </c>
      <c r="O132" s="183">
        <f t="shared" si="24"/>
        <v>0</v>
      </c>
      <c r="P132" s="183">
        <f t="shared" si="24"/>
        <v>0</v>
      </c>
      <c r="Q132" s="183">
        <f t="shared" si="24"/>
        <v>0</v>
      </c>
      <c r="R132" s="183">
        <f t="shared" si="24"/>
        <v>0</v>
      </c>
      <c r="S132" s="183">
        <f t="shared" si="26"/>
        <v>0</v>
      </c>
      <c r="T132" s="183">
        <f t="shared" si="26"/>
        <v>0</v>
      </c>
      <c r="U132" s="183">
        <f t="shared" si="26"/>
        <v>0</v>
      </c>
      <c r="V132" s="183">
        <f t="shared" si="26"/>
        <v>0</v>
      </c>
      <c r="W132" s="183">
        <f t="shared" si="26"/>
        <v>0</v>
      </c>
      <c r="X132" s="183">
        <f t="shared" si="26"/>
        <v>0</v>
      </c>
      <c r="Y132" s="183">
        <f t="shared" si="26"/>
        <v>0</v>
      </c>
      <c r="Z132" s="183">
        <f t="shared" si="26"/>
        <v>0</v>
      </c>
      <c r="AA132" s="183">
        <f t="shared" si="26"/>
        <v>0</v>
      </c>
      <c r="AB132" s="183">
        <f t="shared" si="26"/>
        <v>0</v>
      </c>
      <c r="AC132" s="183">
        <f t="shared" si="26"/>
        <v>0</v>
      </c>
      <c r="AD132" s="183">
        <f t="shared" si="26"/>
        <v>0</v>
      </c>
      <c r="AE132" s="183">
        <f t="shared" si="26"/>
        <v>0</v>
      </c>
      <c r="AF132" s="183">
        <f t="shared" si="26"/>
        <v>0</v>
      </c>
      <c r="AG132" s="183">
        <f t="shared" si="26"/>
        <v>0</v>
      </c>
      <c r="AH132" s="183">
        <f t="shared" si="26"/>
        <v>0</v>
      </c>
      <c r="AI132" s="183">
        <f t="shared" si="26"/>
        <v>0</v>
      </c>
      <c r="AJ132" s="183">
        <f t="shared" si="26"/>
        <v>0</v>
      </c>
      <c r="AK132" s="183">
        <f t="shared" si="26"/>
        <v>0</v>
      </c>
      <c r="AL132" s="183">
        <f t="shared" si="26"/>
        <v>0</v>
      </c>
      <c r="AM132" s="183">
        <f t="shared" si="26"/>
        <v>0</v>
      </c>
      <c r="AN132" s="183">
        <f t="shared" si="26"/>
        <v>0</v>
      </c>
      <c r="AO132" s="183">
        <f t="shared" si="26"/>
        <v>0</v>
      </c>
      <c r="AP132" s="183">
        <f t="shared" si="26"/>
        <v>0</v>
      </c>
      <c r="AQ132" s="183">
        <f t="shared" si="26"/>
        <v>0</v>
      </c>
      <c r="AR132" s="183">
        <f t="shared" si="26"/>
        <v>0</v>
      </c>
      <c r="AS132" s="183">
        <f t="shared" si="26"/>
        <v>0</v>
      </c>
    </row>
    <row r="133" spans="1:45">
      <c r="A133" s="131">
        <v>12</v>
      </c>
      <c r="B133" s="120" t="s">
        <v>44</v>
      </c>
      <c r="C133" s="183">
        <f t="shared" si="24"/>
        <v>0</v>
      </c>
      <c r="D133" s="183">
        <f t="shared" si="24"/>
        <v>0</v>
      </c>
      <c r="E133" s="183">
        <f t="shared" si="24"/>
        <v>0</v>
      </c>
      <c r="F133" s="183">
        <f t="shared" si="24"/>
        <v>0</v>
      </c>
      <c r="G133" s="183">
        <f t="shared" si="24"/>
        <v>0</v>
      </c>
      <c r="H133" s="183">
        <f t="shared" si="24"/>
        <v>0</v>
      </c>
      <c r="I133" s="183">
        <f t="shared" si="24"/>
        <v>0</v>
      </c>
      <c r="J133" s="183">
        <f t="shared" si="24"/>
        <v>0</v>
      </c>
      <c r="K133" s="183">
        <f t="shared" si="24"/>
        <v>0</v>
      </c>
      <c r="L133" s="183">
        <f t="shared" si="24"/>
        <v>0</v>
      </c>
      <c r="M133" s="183">
        <f t="shared" si="24"/>
        <v>0</v>
      </c>
      <c r="N133" s="183">
        <f t="shared" si="24"/>
        <v>1</v>
      </c>
      <c r="O133" s="183">
        <f t="shared" si="24"/>
        <v>0</v>
      </c>
      <c r="P133" s="183">
        <f t="shared" si="24"/>
        <v>0</v>
      </c>
      <c r="Q133" s="183">
        <f t="shared" si="24"/>
        <v>0</v>
      </c>
      <c r="R133" s="183">
        <f t="shared" si="24"/>
        <v>0</v>
      </c>
      <c r="S133" s="183">
        <f t="shared" si="26"/>
        <v>0</v>
      </c>
      <c r="T133" s="183">
        <f t="shared" si="26"/>
        <v>0</v>
      </c>
      <c r="U133" s="183">
        <f t="shared" si="26"/>
        <v>0</v>
      </c>
      <c r="V133" s="183">
        <f t="shared" si="26"/>
        <v>0</v>
      </c>
      <c r="W133" s="183">
        <f t="shared" si="26"/>
        <v>0</v>
      </c>
      <c r="X133" s="183">
        <f t="shared" si="26"/>
        <v>0</v>
      </c>
      <c r="Y133" s="183">
        <f t="shared" si="26"/>
        <v>0</v>
      </c>
      <c r="Z133" s="183">
        <f t="shared" si="26"/>
        <v>0</v>
      </c>
      <c r="AA133" s="183">
        <f t="shared" si="26"/>
        <v>0</v>
      </c>
      <c r="AB133" s="183">
        <f t="shared" si="26"/>
        <v>0</v>
      </c>
      <c r="AC133" s="183">
        <f t="shared" si="26"/>
        <v>0</v>
      </c>
      <c r="AD133" s="183">
        <f t="shared" si="26"/>
        <v>0</v>
      </c>
      <c r="AE133" s="183">
        <f t="shared" si="26"/>
        <v>0</v>
      </c>
      <c r="AF133" s="183">
        <f t="shared" si="26"/>
        <v>0</v>
      </c>
      <c r="AG133" s="183">
        <f t="shared" si="26"/>
        <v>0</v>
      </c>
      <c r="AH133" s="183">
        <f t="shared" si="26"/>
        <v>0</v>
      </c>
      <c r="AI133" s="183">
        <f t="shared" si="26"/>
        <v>0</v>
      </c>
      <c r="AJ133" s="183">
        <f t="shared" si="26"/>
        <v>0</v>
      </c>
      <c r="AK133" s="183">
        <f t="shared" si="26"/>
        <v>0</v>
      </c>
      <c r="AL133" s="183">
        <f t="shared" si="26"/>
        <v>0</v>
      </c>
      <c r="AM133" s="183">
        <f t="shared" si="26"/>
        <v>0</v>
      </c>
      <c r="AN133" s="183">
        <f t="shared" si="26"/>
        <v>0</v>
      </c>
      <c r="AO133" s="183">
        <f t="shared" si="26"/>
        <v>0</v>
      </c>
      <c r="AP133" s="183">
        <f t="shared" si="26"/>
        <v>0</v>
      </c>
      <c r="AQ133" s="183">
        <f t="shared" si="26"/>
        <v>0</v>
      </c>
      <c r="AR133" s="183">
        <f t="shared" si="26"/>
        <v>0</v>
      </c>
      <c r="AS133" s="183">
        <f t="shared" si="26"/>
        <v>0</v>
      </c>
    </row>
    <row r="134" spans="1:45">
      <c r="A134" s="131">
        <v>13</v>
      </c>
      <c r="B134" s="120" t="s">
        <v>46</v>
      </c>
      <c r="C134" s="183">
        <f t="shared" si="24"/>
        <v>0</v>
      </c>
      <c r="D134" s="183">
        <f t="shared" si="24"/>
        <v>0</v>
      </c>
      <c r="E134" s="183">
        <f t="shared" si="24"/>
        <v>0</v>
      </c>
      <c r="F134" s="183">
        <f t="shared" si="24"/>
        <v>0</v>
      </c>
      <c r="G134" s="183">
        <f t="shared" si="24"/>
        <v>0</v>
      </c>
      <c r="H134" s="183">
        <f t="shared" si="24"/>
        <v>0</v>
      </c>
      <c r="I134" s="183">
        <f t="shared" si="24"/>
        <v>0</v>
      </c>
      <c r="J134" s="183">
        <f t="shared" si="24"/>
        <v>0</v>
      </c>
      <c r="K134" s="183">
        <f t="shared" si="24"/>
        <v>0</v>
      </c>
      <c r="L134" s="183">
        <f t="shared" si="24"/>
        <v>0</v>
      </c>
      <c r="M134" s="183">
        <f t="shared" si="24"/>
        <v>0</v>
      </c>
      <c r="N134" s="183">
        <f t="shared" si="24"/>
        <v>0</v>
      </c>
      <c r="O134" s="183">
        <f>IF($A134=O$120,1,0)</f>
        <v>1</v>
      </c>
      <c r="P134" s="183">
        <f t="shared" si="24"/>
        <v>0</v>
      </c>
      <c r="Q134" s="183">
        <f t="shared" si="24"/>
        <v>0</v>
      </c>
      <c r="R134" s="183">
        <f t="shared" si="24"/>
        <v>0</v>
      </c>
      <c r="S134" s="183">
        <f t="shared" si="26"/>
        <v>0</v>
      </c>
      <c r="T134" s="183">
        <f t="shared" si="26"/>
        <v>0</v>
      </c>
      <c r="U134" s="183">
        <f t="shared" si="26"/>
        <v>0</v>
      </c>
      <c r="V134" s="183">
        <f t="shared" si="26"/>
        <v>0</v>
      </c>
      <c r="W134" s="183">
        <f t="shared" si="26"/>
        <v>0</v>
      </c>
      <c r="X134" s="183">
        <f t="shared" si="26"/>
        <v>0</v>
      </c>
      <c r="Y134" s="183">
        <f t="shared" si="26"/>
        <v>0</v>
      </c>
      <c r="Z134" s="183">
        <f t="shared" si="26"/>
        <v>0</v>
      </c>
      <c r="AA134" s="183">
        <f t="shared" si="26"/>
        <v>0</v>
      </c>
      <c r="AB134" s="183">
        <f t="shared" si="26"/>
        <v>0</v>
      </c>
      <c r="AC134" s="183">
        <f t="shared" si="26"/>
        <v>0</v>
      </c>
      <c r="AD134" s="183">
        <f t="shared" si="26"/>
        <v>0</v>
      </c>
      <c r="AE134" s="183">
        <f t="shared" si="26"/>
        <v>0</v>
      </c>
      <c r="AF134" s="183">
        <f t="shared" si="26"/>
        <v>0</v>
      </c>
      <c r="AG134" s="183">
        <f t="shared" si="26"/>
        <v>0</v>
      </c>
      <c r="AH134" s="183">
        <f t="shared" si="26"/>
        <v>0</v>
      </c>
      <c r="AI134" s="183">
        <f t="shared" si="26"/>
        <v>0</v>
      </c>
      <c r="AJ134" s="183">
        <f t="shared" si="26"/>
        <v>0</v>
      </c>
      <c r="AK134" s="183">
        <f t="shared" si="26"/>
        <v>0</v>
      </c>
      <c r="AL134" s="183">
        <f t="shared" si="26"/>
        <v>0</v>
      </c>
      <c r="AM134" s="183">
        <f t="shared" si="26"/>
        <v>0</v>
      </c>
      <c r="AN134" s="183">
        <f t="shared" si="26"/>
        <v>0</v>
      </c>
      <c r="AO134" s="183">
        <f t="shared" si="26"/>
        <v>0</v>
      </c>
      <c r="AP134" s="183">
        <f t="shared" si="26"/>
        <v>0</v>
      </c>
      <c r="AQ134" s="183">
        <f t="shared" si="26"/>
        <v>0</v>
      </c>
      <c r="AR134" s="183">
        <f t="shared" si="26"/>
        <v>0</v>
      </c>
      <c r="AS134" s="183">
        <f t="shared" si="26"/>
        <v>0</v>
      </c>
    </row>
    <row r="135" spans="1:45">
      <c r="A135" s="131">
        <v>14</v>
      </c>
      <c r="B135" s="120" t="s">
        <v>48</v>
      </c>
      <c r="C135" s="183">
        <f t="shared" si="24"/>
        <v>0</v>
      </c>
      <c r="D135" s="183">
        <f t="shared" si="24"/>
        <v>0</v>
      </c>
      <c r="E135" s="183">
        <f t="shared" si="24"/>
        <v>0</v>
      </c>
      <c r="F135" s="183">
        <f t="shared" si="24"/>
        <v>0</v>
      </c>
      <c r="G135" s="183">
        <f t="shared" si="24"/>
        <v>0</v>
      </c>
      <c r="H135" s="183">
        <f t="shared" si="24"/>
        <v>0</v>
      </c>
      <c r="I135" s="183">
        <f t="shared" si="24"/>
        <v>0</v>
      </c>
      <c r="J135" s="183">
        <f t="shared" si="24"/>
        <v>0</v>
      </c>
      <c r="K135" s="183">
        <f t="shared" si="24"/>
        <v>0</v>
      </c>
      <c r="L135" s="183">
        <f t="shared" si="24"/>
        <v>0</v>
      </c>
      <c r="M135" s="183">
        <f t="shared" si="24"/>
        <v>0</v>
      </c>
      <c r="N135" s="183">
        <f t="shared" si="24"/>
        <v>0</v>
      </c>
      <c r="O135" s="183">
        <f t="shared" si="24"/>
        <v>0</v>
      </c>
      <c r="P135" s="183">
        <f t="shared" si="24"/>
        <v>1</v>
      </c>
      <c r="Q135" s="183">
        <f t="shared" si="24"/>
        <v>0</v>
      </c>
      <c r="R135" s="183">
        <f t="shared" si="24"/>
        <v>0</v>
      </c>
      <c r="S135" s="183">
        <f t="shared" si="26"/>
        <v>0</v>
      </c>
      <c r="T135" s="183">
        <f t="shared" si="26"/>
        <v>0</v>
      </c>
      <c r="U135" s="183">
        <f t="shared" si="26"/>
        <v>0</v>
      </c>
      <c r="V135" s="183">
        <f t="shared" si="26"/>
        <v>0</v>
      </c>
      <c r="W135" s="183">
        <f t="shared" si="26"/>
        <v>0</v>
      </c>
      <c r="X135" s="183">
        <f t="shared" si="26"/>
        <v>0</v>
      </c>
      <c r="Y135" s="183">
        <f t="shared" si="26"/>
        <v>0</v>
      </c>
      <c r="Z135" s="183">
        <f t="shared" si="26"/>
        <v>0</v>
      </c>
      <c r="AA135" s="183">
        <f t="shared" si="26"/>
        <v>0</v>
      </c>
      <c r="AB135" s="183">
        <f t="shared" si="26"/>
        <v>0</v>
      </c>
      <c r="AC135" s="183">
        <f t="shared" si="26"/>
        <v>0</v>
      </c>
      <c r="AD135" s="183">
        <f t="shared" si="26"/>
        <v>0</v>
      </c>
      <c r="AE135" s="183">
        <f t="shared" si="26"/>
        <v>0</v>
      </c>
      <c r="AF135" s="183">
        <f t="shared" si="26"/>
        <v>0</v>
      </c>
      <c r="AG135" s="183">
        <f t="shared" si="26"/>
        <v>0</v>
      </c>
      <c r="AH135" s="183">
        <f t="shared" si="26"/>
        <v>0</v>
      </c>
      <c r="AI135" s="183">
        <f t="shared" si="26"/>
        <v>0</v>
      </c>
      <c r="AJ135" s="183">
        <f t="shared" si="26"/>
        <v>0</v>
      </c>
      <c r="AK135" s="183">
        <f t="shared" si="26"/>
        <v>0</v>
      </c>
      <c r="AL135" s="183">
        <f t="shared" si="26"/>
        <v>0</v>
      </c>
      <c r="AM135" s="183">
        <f t="shared" si="26"/>
        <v>0</v>
      </c>
      <c r="AN135" s="183">
        <f t="shared" si="26"/>
        <v>0</v>
      </c>
      <c r="AO135" s="183">
        <f t="shared" si="26"/>
        <v>0</v>
      </c>
      <c r="AP135" s="183">
        <f t="shared" si="26"/>
        <v>0</v>
      </c>
      <c r="AQ135" s="183">
        <f t="shared" si="26"/>
        <v>0</v>
      </c>
      <c r="AR135" s="183">
        <f t="shared" si="26"/>
        <v>0</v>
      </c>
      <c r="AS135" s="183">
        <f t="shared" si="26"/>
        <v>0</v>
      </c>
    </row>
    <row r="136" spans="1:45">
      <c r="A136" s="131">
        <v>15</v>
      </c>
      <c r="B136" s="120" t="s">
        <v>50</v>
      </c>
      <c r="C136" s="183">
        <f t="shared" si="24"/>
        <v>0</v>
      </c>
      <c r="D136" s="183">
        <f t="shared" si="24"/>
        <v>0</v>
      </c>
      <c r="E136" s="183">
        <f t="shared" si="24"/>
        <v>0</v>
      </c>
      <c r="F136" s="183">
        <f t="shared" si="24"/>
        <v>0</v>
      </c>
      <c r="G136" s="183">
        <f t="shared" si="24"/>
        <v>0</v>
      </c>
      <c r="H136" s="183">
        <f t="shared" si="24"/>
        <v>0</v>
      </c>
      <c r="I136" s="183">
        <f t="shared" si="24"/>
        <v>0</v>
      </c>
      <c r="J136" s="183">
        <f t="shared" si="24"/>
        <v>0</v>
      </c>
      <c r="K136" s="183">
        <f t="shared" si="24"/>
        <v>0</v>
      </c>
      <c r="L136" s="183">
        <f t="shared" si="24"/>
        <v>0</v>
      </c>
      <c r="M136" s="183">
        <f t="shared" si="24"/>
        <v>0</v>
      </c>
      <c r="N136" s="183">
        <f t="shared" si="24"/>
        <v>0</v>
      </c>
      <c r="O136" s="183">
        <f t="shared" si="24"/>
        <v>0</v>
      </c>
      <c r="P136" s="183">
        <f t="shared" si="24"/>
        <v>0</v>
      </c>
      <c r="Q136" s="183">
        <f t="shared" si="24"/>
        <v>1</v>
      </c>
      <c r="R136" s="183">
        <f t="shared" si="24"/>
        <v>0</v>
      </c>
      <c r="S136" s="183">
        <f t="shared" si="26"/>
        <v>0</v>
      </c>
      <c r="T136" s="183">
        <f t="shared" si="26"/>
        <v>0</v>
      </c>
      <c r="U136" s="183">
        <f t="shared" si="26"/>
        <v>0</v>
      </c>
      <c r="V136" s="183">
        <f t="shared" si="26"/>
        <v>0</v>
      </c>
      <c r="W136" s="183">
        <f t="shared" si="26"/>
        <v>0</v>
      </c>
      <c r="X136" s="183">
        <f t="shared" si="26"/>
        <v>0</v>
      </c>
      <c r="Y136" s="183">
        <f t="shared" si="26"/>
        <v>0</v>
      </c>
      <c r="Z136" s="183">
        <f t="shared" si="26"/>
        <v>0</v>
      </c>
      <c r="AA136" s="183">
        <f t="shared" si="26"/>
        <v>0</v>
      </c>
      <c r="AB136" s="183">
        <f t="shared" si="26"/>
        <v>0</v>
      </c>
      <c r="AC136" s="183">
        <f t="shared" si="26"/>
        <v>0</v>
      </c>
      <c r="AD136" s="183">
        <f t="shared" si="26"/>
        <v>0</v>
      </c>
      <c r="AE136" s="183">
        <f t="shared" si="26"/>
        <v>0</v>
      </c>
      <c r="AF136" s="183">
        <f t="shared" si="26"/>
        <v>0</v>
      </c>
      <c r="AG136" s="183">
        <f t="shared" si="26"/>
        <v>0</v>
      </c>
      <c r="AH136" s="183">
        <f t="shared" si="26"/>
        <v>0</v>
      </c>
      <c r="AI136" s="183">
        <f t="shared" si="26"/>
        <v>0</v>
      </c>
      <c r="AJ136" s="183">
        <f t="shared" si="26"/>
        <v>0</v>
      </c>
      <c r="AK136" s="183">
        <f t="shared" si="26"/>
        <v>0</v>
      </c>
      <c r="AL136" s="183">
        <f t="shared" si="26"/>
        <v>0</v>
      </c>
      <c r="AM136" s="183">
        <f t="shared" si="26"/>
        <v>0</v>
      </c>
      <c r="AN136" s="183">
        <f t="shared" si="26"/>
        <v>0</v>
      </c>
      <c r="AO136" s="183">
        <f t="shared" si="26"/>
        <v>0</v>
      </c>
      <c r="AP136" s="183">
        <f t="shared" si="26"/>
        <v>0</v>
      </c>
      <c r="AQ136" s="183">
        <f t="shared" si="26"/>
        <v>0</v>
      </c>
      <c r="AR136" s="183">
        <f t="shared" si="26"/>
        <v>0</v>
      </c>
      <c r="AS136" s="183">
        <f t="shared" si="26"/>
        <v>0</v>
      </c>
    </row>
    <row r="137" spans="1:45">
      <c r="A137" s="131">
        <v>16</v>
      </c>
      <c r="B137" s="120" t="s">
        <v>52</v>
      </c>
      <c r="C137" s="183">
        <f t="shared" si="24"/>
        <v>0</v>
      </c>
      <c r="D137" s="183">
        <f t="shared" si="24"/>
        <v>0</v>
      </c>
      <c r="E137" s="183">
        <f t="shared" si="24"/>
        <v>0</v>
      </c>
      <c r="F137" s="183">
        <f t="shared" si="24"/>
        <v>0</v>
      </c>
      <c r="G137" s="183">
        <f t="shared" si="24"/>
        <v>0</v>
      </c>
      <c r="H137" s="183">
        <f t="shared" si="24"/>
        <v>0</v>
      </c>
      <c r="I137" s="183">
        <f t="shared" si="24"/>
        <v>0</v>
      </c>
      <c r="J137" s="183">
        <f t="shared" si="24"/>
        <v>0</v>
      </c>
      <c r="K137" s="183">
        <f t="shared" si="24"/>
        <v>0</v>
      </c>
      <c r="L137" s="183">
        <f t="shared" si="24"/>
        <v>0</v>
      </c>
      <c r="M137" s="183">
        <f t="shared" si="24"/>
        <v>0</v>
      </c>
      <c r="N137" s="183">
        <f t="shared" si="24"/>
        <v>0</v>
      </c>
      <c r="O137" s="183">
        <f t="shared" si="24"/>
        <v>0</v>
      </c>
      <c r="P137" s="183">
        <f t="shared" si="24"/>
        <v>0</v>
      </c>
      <c r="Q137" s="183">
        <f t="shared" si="24"/>
        <v>0</v>
      </c>
      <c r="R137" s="183">
        <f t="shared" si="24"/>
        <v>1</v>
      </c>
      <c r="S137" s="183">
        <f t="shared" si="26"/>
        <v>0</v>
      </c>
      <c r="T137" s="183">
        <f t="shared" si="26"/>
        <v>0</v>
      </c>
      <c r="U137" s="183">
        <f t="shared" si="26"/>
        <v>0</v>
      </c>
      <c r="V137" s="183">
        <f t="shared" si="26"/>
        <v>0</v>
      </c>
      <c r="W137" s="183">
        <f t="shared" si="26"/>
        <v>0</v>
      </c>
      <c r="X137" s="183">
        <f t="shared" si="26"/>
        <v>0</v>
      </c>
      <c r="Y137" s="183">
        <f t="shared" si="26"/>
        <v>0</v>
      </c>
      <c r="Z137" s="183">
        <f t="shared" si="26"/>
        <v>0</v>
      </c>
      <c r="AA137" s="183">
        <f t="shared" si="26"/>
        <v>0</v>
      </c>
      <c r="AB137" s="183">
        <f t="shared" si="26"/>
        <v>0</v>
      </c>
      <c r="AC137" s="183">
        <f t="shared" si="26"/>
        <v>0</v>
      </c>
      <c r="AD137" s="183">
        <f t="shared" si="26"/>
        <v>0</v>
      </c>
      <c r="AE137" s="183">
        <f t="shared" si="26"/>
        <v>0</v>
      </c>
      <c r="AF137" s="183">
        <f t="shared" si="26"/>
        <v>0</v>
      </c>
      <c r="AG137" s="183">
        <f t="shared" si="26"/>
        <v>0</v>
      </c>
      <c r="AH137" s="183">
        <f t="shared" si="26"/>
        <v>0</v>
      </c>
      <c r="AI137" s="183">
        <f t="shared" si="26"/>
        <v>0</v>
      </c>
      <c r="AJ137" s="183">
        <f t="shared" si="26"/>
        <v>0</v>
      </c>
      <c r="AK137" s="183">
        <f t="shared" si="26"/>
        <v>0</v>
      </c>
      <c r="AL137" s="183">
        <f t="shared" si="26"/>
        <v>0</v>
      </c>
      <c r="AM137" s="183">
        <f t="shared" si="26"/>
        <v>0</v>
      </c>
      <c r="AN137" s="183">
        <f t="shared" si="26"/>
        <v>0</v>
      </c>
      <c r="AO137" s="183">
        <f t="shared" si="26"/>
        <v>0</v>
      </c>
      <c r="AP137" s="183">
        <f t="shared" si="26"/>
        <v>0</v>
      </c>
      <c r="AQ137" s="183">
        <f t="shared" si="26"/>
        <v>0</v>
      </c>
      <c r="AR137" s="183">
        <f t="shared" si="26"/>
        <v>0</v>
      </c>
      <c r="AS137" s="183">
        <f t="shared" si="26"/>
        <v>0</v>
      </c>
    </row>
    <row r="138" spans="1:45">
      <c r="A138" s="131">
        <v>17</v>
      </c>
      <c r="B138" s="120" t="s">
        <v>54</v>
      </c>
      <c r="C138" s="183">
        <f t="shared" si="24"/>
        <v>0</v>
      </c>
      <c r="D138" s="183">
        <f t="shared" si="24"/>
        <v>0</v>
      </c>
      <c r="E138" s="183">
        <f t="shared" si="24"/>
        <v>0</v>
      </c>
      <c r="F138" s="183">
        <f t="shared" si="24"/>
        <v>0</v>
      </c>
      <c r="G138" s="183">
        <f t="shared" si="24"/>
        <v>0</v>
      </c>
      <c r="H138" s="183">
        <f t="shared" si="24"/>
        <v>0</v>
      </c>
      <c r="I138" s="183">
        <f t="shared" si="24"/>
        <v>0</v>
      </c>
      <c r="J138" s="183">
        <f t="shared" si="24"/>
        <v>0</v>
      </c>
      <c r="K138" s="183">
        <f t="shared" si="24"/>
        <v>0</v>
      </c>
      <c r="L138" s="183">
        <f t="shared" si="24"/>
        <v>0</v>
      </c>
      <c r="M138" s="183">
        <f t="shared" si="24"/>
        <v>0</v>
      </c>
      <c r="N138" s="183">
        <f t="shared" si="24"/>
        <v>0</v>
      </c>
      <c r="O138" s="183">
        <f t="shared" si="24"/>
        <v>0</v>
      </c>
      <c r="P138" s="183">
        <f t="shared" si="24"/>
        <v>0</v>
      </c>
      <c r="Q138" s="183">
        <f t="shared" si="24"/>
        <v>0</v>
      </c>
      <c r="R138" s="183">
        <f t="shared" si="24"/>
        <v>0</v>
      </c>
      <c r="S138" s="183">
        <f t="shared" si="26"/>
        <v>1</v>
      </c>
      <c r="T138" s="183">
        <f t="shared" si="26"/>
        <v>0</v>
      </c>
      <c r="U138" s="183">
        <f t="shared" si="26"/>
        <v>0</v>
      </c>
      <c r="V138" s="183">
        <f t="shared" si="26"/>
        <v>0</v>
      </c>
      <c r="W138" s="183">
        <f t="shared" si="26"/>
        <v>0</v>
      </c>
      <c r="X138" s="183">
        <f t="shared" si="26"/>
        <v>0</v>
      </c>
      <c r="Y138" s="183">
        <f t="shared" si="26"/>
        <v>0</v>
      </c>
      <c r="Z138" s="183">
        <f t="shared" si="26"/>
        <v>0</v>
      </c>
      <c r="AA138" s="183">
        <f t="shared" si="26"/>
        <v>0</v>
      </c>
      <c r="AB138" s="183">
        <f t="shared" si="26"/>
        <v>0</v>
      </c>
      <c r="AC138" s="183">
        <f t="shared" si="26"/>
        <v>0</v>
      </c>
      <c r="AD138" s="183">
        <f t="shared" si="26"/>
        <v>0</v>
      </c>
      <c r="AE138" s="183">
        <f t="shared" ref="AE138:AS138" si="27">IF($A138=AE$120,1,0)</f>
        <v>0</v>
      </c>
      <c r="AF138" s="183">
        <f t="shared" si="27"/>
        <v>0</v>
      </c>
      <c r="AG138" s="183">
        <f t="shared" si="27"/>
        <v>0</v>
      </c>
      <c r="AH138" s="183">
        <f t="shared" si="27"/>
        <v>0</v>
      </c>
      <c r="AI138" s="183">
        <f t="shared" si="27"/>
        <v>0</v>
      </c>
      <c r="AJ138" s="183">
        <f t="shared" si="27"/>
        <v>0</v>
      </c>
      <c r="AK138" s="183">
        <f t="shared" si="27"/>
        <v>0</v>
      </c>
      <c r="AL138" s="183">
        <f t="shared" si="27"/>
        <v>0</v>
      </c>
      <c r="AM138" s="183">
        <f t="shared" si="27"/>
        <v>0</v>
      </c>
      <c r="AN138" s="183">
        <f t="shared" si="27"/>
        <v>0</v>
      </c>
      <c r="AO138" s="183">
        <f t="shared" si="27"/>
        <v>0</v>
      </c>
      <c r="AP138" s="183">
        <f t="shared" si="27"/>
        <v>0</v>
      </c>
      <c r="AQ138" s="183">
        <f t="shared" si="27"/>
        <v>0</v>
      </c>
      <c r="AR138" s="183">
        <f t="shared" si="27"/>
        <v>0</v>
      </c>
      <c r="AS138" s="183">
        <f t="shared" si="27"/>
        <v>0</v>
      </c>
    </row>
    <row r="139" spans="1:45">
      <c r="A139" s="131">
        <v>18</v>
      </c>
      <c r="B139" s="120" t="s">
        <v>56</v>
      </c>
      <c r="C139" s="183">
        <f t="shared" si="24"/>
        <v>0</v>
      </c>
      <c r="D139" s="183">
        <f t="shared" si="24"/>
        <v>0</v>
      </c>
      <c r="E139" s="183">
        <f t="shared" si="24"/>
        <v>0</v>
      </c>
      <c r="F139" s="183">
        <f t="shared" si="24"/>
        <v>0</v>
      </c>
      <c r="G139" s="183">
        <f t="shared" si="24"/>
        <v>0</v>
      </c>
      <c r="H139" s="183">
        <f t="shared" si="24"/>
        <v>0</v>
      </c>
      <c r="I139" s="183">
        <f t="shared" si="24"/>
        <v>0</v>
      </c>
      <c r="J139" s="183">
        <f t="shared" si="24"/>
        <v>0</v>
      </c>
      <c r="K139" s="183">
        <f t="shared" si="24"/>
        <v>0</v>
      </c>
      <c r="L139" s="183">
        <f t="shared" si="24"/>
        <v>0</v>
      </c>
      <c r="M139" s="183">
        <f t="shared" si="24"/>
        <v>0</v>
      </c>
      <c r="N139" s="183">
        <f t="shared" si="24"/>
        <v>0</v>
      </c>
      <c r="O139" s="183">
        <f t="shared" si="24"/>
        <v>0</v>
      </c>
      <c r="P139" s="183">
        <f t="shared" si="24"/>
        <v>0</v>
      </c>
      <c r="Q139" s="183">
        <f t="shared" si="24"/>
        <v>0</v>
      </c>
      <c r="R139" s="183">
        <f t="shared" si="24"/>
        <v>0</v>
      </c>
      <c r="S139" s="183">
        <f t="shared" ref="S139:AS142" si="28">IF($A139=S$120,1,0)</f>
        <v>0</v>
      </c>
      <c r="T139" s="183">
        <f t="shared" si="28"/>
        <v>1</v>
      </c>
      <c r="U139" s="183">
        <f t="shared" si="28"/>
        <v>0</v>
      </c>
      <c r="V139" s="183">
        <f t="shared" si="28"/>
        <v>0</v>
      </c>
      <c r="W139" s="183">
        <f t="shared" si="28"/>
        <v>0</v>
      </c>
      <c r="X139" s="183">
        <f t="shared" si="28"/>
        <v>0</v>
      </c>
      <c r="Y139" s="183">
        <f t="shared" si="28"/>
        <v>0</v>
      </c>
      <c r="Z139" s="183">
        <f t="shared" si="28"/>
        <v>0</v>
      </c>
      <c r="AA139" s="183">
        <f t="shared" si="28"/>
        <v>0</v>
      </c>
      <c r="AB139" s="183">
        <f t="shared" si="28"/>
        <v>0</v>
      </c>
      <c r="AC139" s="183">
        <f t="shared" si="28"/>
        <v>0</v>
      </c>
      <c r="AD139" s="183">
        <f t="shared" si="28"/>
        <v>0</v>
      </c>
      <c r="AE139" s="183">
        <f t="shared" si="28"/>
        <v>0</v>
      </c>
      <c r="AF139" s="183">
        <f t="shared" si="28"/>
        <v>0</v>
      </c>
      <c r="AG139" s="183">
        <f t="shared" si="28"/>
        <v>0</v>
      </c>
      <c r="AH139" s="183">
        <f t="shared" si="28"/>
        <v>0</v>
      </c>
      <c r="AI139" s="183">
        <f t="shared" si="28"/>
        <v>0</v>
      </c>
      <c r="AJ139" s="183">
        <f t="shared" si="28"/>
        <v>0</v>
      </c>
      <c r="AK139" s="183">
        <f t="shared" si="28"/>
        <v>0</v>
      </c>
      <c r="AL139" s="183">
        <f t="shared" si="28"/>
        <v>0</v>
      </c>
      <c r="AM139" s="183">
        <f t="shared" si="28"/>
        <v>0</v>
      </c>
      <c r="AN139" s="183">
        <f t="shared" si="28"/>
        <v>0</v>
      </c>
      <c r="AO139" s="183">
        <f t="shared" si="28"/>
        <v>0</v>
      </c>
      <c r="AP139" s="183">
        <f t="shared" si="28"/>
        <v>0</v>
      </c>
      <c r="AQ139" s="183">
        <f t="shared" si="28"/>
        <v>0</v>
      </c>
      <c r="AR139" s="183">
        <f t="shared" si="28"/>
        <v>0</v>
      </c>
      <c r="AS139" s="183">
        <f t="shared" si="28"/>
        <v>0</v>
      </c>
    </row>
    <row r="140" spans="1:45">
      <c r="A140" s="131">
        <v>19</v>
      </c>
      <c r="B140" s="120" t="s">
        <v>58</v>
      </c>
      <c r="C140" s="183">
        <f t="shared" si="24"/>
        <v>0</v>
      </c>
      <c r="D140" s="183">
        <f t="shared" si="24"/>
        <v>0</v>
      </c>
      <c r="E140" s="183">
        <f t="shared" si="24"/>
        <v>0</v>
      </c>
      <c r="F140" s="183">
        <f t="shared" si="24"/>
        <v>0</v>
      </c>
      <c r="G140" s="183">
        <f t="shared" si="24"/>
        <v>0</v>
      </c>
      <c r="H140" s="183">
        <f t="shared" si="24"/>
        <v>0</v>
      </c>
      <c r="I140" s="183">
        <f t="shared" si="24"/>
        <v>0</v>
      </c>
      <c r="J140" s="183">
        <f t="shared" si="24"/>
        <v>0</v>
      </c>
      <c r="K140" s="183">
        <f t="shared" si="24"/>
        <v>0</v>
      </c>
      <c r="L140" s="183">
        <f t="shared" si="24"/>
        <v>0</v>
      </c>
      <c r="M140" s="183">
        <f t="shared" si="24"/>
        <v>0</v>
      </c>
      <c r="N140" s="183">
        <f t="shared" si="24"/>
        <v>0</v>
      </c>
      <c r="O140" s="183">
        <f t="shared" si="24"/>
        <v>0</v>
      </c>
      <c r="P140" s="183">
        <f t="shared" si="24"/>
        <v>0</v>
      </c>
      <c r="Q140" s="183">
        <f t="shared" si="24"/>
        <v>0</v>
      </c>
      <c r="R140" s="183">
        <f t="shared" si="24"/>
        <v>0</v>
      </c>
      <c r="S140" s="183">
        <f t="shared" si="28"/>
        <v>0</v>
      </c>
      <c r="T140" s="183">
        <f t="shared" si="28"/>
        <v>0</v>
      </c>
      <c r="U140" s="183">
        <f t="shared" si="28"/>
        <v>1</v>
      </c>
      <c r="V140" s="183">
        <f t="shared" si="28"/>
        <v>0</v>
      </c>
      <c r="W140" s="183">
        <f t="shared" si="28"/>
        <v>0</v>
      </c>
      <c r="X140" s="183">
        <f t="shared" si="28"/>
        <v>0</v>
      </c>
      <c r="Y140" s="183">
        <f t="shared" si="28"/>
        <v>0</v>
      </c>
      <c r="Z140" s="183">
        <f t="shared" si="28"/>
        <v>0</v>
      </c>
      <c r="AA140" s="183">
        <f t="shared" si="28"/>
        <v>0</v>
      </c>
      <c r="AB140" s="183">
        <f t="shared" si="28"/>
        <v>0</v>
      </c>
      <c r="AC140" s="183">
        <f t="shared" si="28"/>
        <v>0</v>
      </c>
      <c r="AD140" s="183">
        <f t="shared" si="28"/>
        <v>0</v>
      </c>
      <c r="AE140" s="183">
        <f t="shared" si="28"/>
        <v>0</v>
      </c>
      <c r="AF140" s="183">
        <f t="shared" si="28"/>
        <v>0</v>
      </c>
      <c r="AG140" s="183">
        <f t="shared" si="28"/>
        <v>0</v>
      </c>
      <c r="AH140" s="183">
        <f t="shared" si="28"/>
        <v>0</v>
      </c>
      <c r="AI140" s="183">
        <f t="shared" si="28"/>
        <v>0</v>
      </c>
      <c r="AJ140" s="183">
        <f t="shared" si="28"/>
        <v>0</v>
      </c>
      <c r="AK140" s="183">
        <f t="shared" si="28"/>
        <v>0</v>
      </c>
      <c r="AL140" s="183">
        <f t="shared" si="28"/>
        <v>0</v>
      </c>
      <c r="AM140" s="183">
        <f t="shared" si="28"/>
        <v>0</v>
      </c>
      <c r="AN140" s="183">
        <f t="shared" si="28"/>
        <v>0</v>
      </c>
      <c r="AO140" s="183">
        <f t="shared" si="28"/>
        <v>0</v>
      </c>
      <c r="AP140" s="183">
        <f t="shared" si="28"/>
        <v>0</v>
      </c>
      <c r="AQ140" s="183">
        <f t="shared" si="28"/>
        <v>0</v>
      </c>
      <c r="AR140" s="183">
        <f t="shared" si="28"/>
        <v>0</v>
      </c>
      <c r="AS140" s="183">
        <f t="shared" si="28"/>
        <v>0</v>
      </c>
    </row>
    <row r="141" spans="1:45">
      <c r="A141" s="131">
        <v>20</v>
      </c>
      <c r="B141" s="120" t="s">
        <v>60</v>
      </c>
      <c r="C141" s="183">
        <f t="shared" si="24"/>
        <v>0</v>
      </c>
      <c r="D141" s="183">
        <f t="shared" si="24"/>
        <v>0</v>
      </c>
      <c r="E141" s="183">
        <f t="shared" si="24"/>
        <v>0</v>
      </c>
      <c r="F141" s="183">
        <f t="shared" si="24"/>
        <v>0</v>
      </c>
      <c r="G141" s="183">
        <f t="shared" si="24"/>
        <v>0</v>
      </c>
      <c r="H141" s="183">
        <f t="shared" si="24"/>
        <v>0</v>
      </c>
      <c r="I141" s="183">
        <f t="shared" si="24"/>
        <v>0</v>
      </c>
      <c r="J141" s="183">
        <f t="shared" si="24"/>
        <v>0</v>
      </c>
      <c r="K141" s="183">
        <f t="shared" si="24"/>
        <v>0</v>
      </c>
      <c r="L141" s="183">
        <f t="shared" si="24"/>
        <v>0</v>
      </c>
      <c r="M141" s="183">
        <f t="shared" si="24"/>
        <v>0</v>
      </c>
      <c r="N141" s="183">
        <f t="shared" si="24"/>
        <v>0</v>
      </c>
      <c r="O141" s="183">
        <f t="shared" si="24"/>
        <v>0</v>
      </c>
      <c r="P141" s="183">
        <f t="shared" si="24"/>
        <v>0</v>
      </c>
      <c r="Q141" s="183">
        <f t="shared" si="24"/>
        <v>0</v>
      </c>
      <c r="R141" s="183">
        <f t="shared" si="24"/>
        <v>0</v>
      </c>
      <c r="S141" s="183">
        <f t="shared" si="28"/>
        <v>0</v>
      </c>
      <c r="T141" s="183">
        <f t="shared" si="28"/>
        <v>0</v>
      </c>
      <c r="U141" s="183">
        <f t="shared" si="28"/>
        <v>0</v>
      </c>
      <c r="V141" s="183">
        <f t="shared" si="28"/>
        <v>1</v>
      </c>
      <c r="W141" s="183">
        <f t="shared" si="28"/>
        <v>0</v>
      </c>
      <c r="X141" s="183">
        <f t="shared" si="28"/>
        <v>0</v>
      </c>
      <c r="Y141" s="183">
        <f t="shared" si="28"/>
        <v>0</v>
      </c>
      <c r="Z141" s="183">
        <f t="shared" si="28"/>
        <v>0</v>
      </c>
      <c r="AA141" s="183">
        <f t="shared" si="28"/>
        <v>0</v>
      </c>
      <c r="AB141" s="183">
        <f t="shared" si="28"/>
        <v>0</v>
      </c>
      <c r="AC141" s="183">
        <f t="shared" si="28"/>
        <v>0</v>
      </c>
      <c r="AD141" s="183">
        <f t="shared" si="28"/>
        <v>0</v>
      </c>
      <c r="AE141" s="183">
        <f t="shared" si="28"/>
        <v>0</v>
      </c>
      <c r="AF141" s="183">
        <f t="shared" si="28"/>
        <v>0</v>
      </c>
      <c r="AG141" s="183">
        <f t="shared" si="28"/>
        <v>0</v>
      </c>
      <c r="AH141" s="183">
        <f t="shared" si="28"/>
        <v>0</v>
      </c>
      <c r="AI141" s="183">
        <f t="shared" si="28"/>
        <v>0</v>
      </c>
      <c r="AJ141" s="183">
        <f t="shared" si="28"/>
        <v>0</v>
      </c>
      <c r="AK141" s="183">
        <f t="shared" si="28"/>
        <v>0</v>
      </c>
      <c r="AL141" s="183">
        <f t="shared" si="28"/>
        <v>0</v>
      </c>
      <c r="AM141" s="183">
        <f t="shared" si="28"/>
        <v>0</v>
      </c>
      <c r="AN141" s="183">
        <f t="shared" si="28"/>
        <v>0</v>
      </c>
      <c r="AO141" s="183">
        <f t="shared" si="28"/>
        <v>0</v>
      </c>
      <c r="AP141" s="183">
        <f t="shared" si="28"/>
        <v>0</v>
      </c>
      <c r="AQ141" s="183">
        <f t="shared" si="28"/>
        <v>0</v>
      </c>
      <c r="AR141" s="183">
        <f t="shared" si="28"/>
        <v>0</v>
      </c>
      <c r="AS141" s="183">
        <f t="shared" si="28"/>
        <v>0</v>
      </c>
    </row>
    <row r="142" spans="1:45">
      <c r="A142" s="131">
        <v>21</v>
      </c>
      <c r="B142" s="120" t="s">
        <v>62</v>
      </c>
      <c r="C142" s="183">
        <f t="shared" si="24"/>
        <v>0</v>
      </c>
      <c r="D142" s="183">
        <f t="shared" si="24"/>
        <v>0</v>
      </c>
      <c r="E142" s="183">
        <f t="shared" si="24"/>
        <v>0</v>
      </c>
      <c r="F142" s="183">
        <f t="shared" si="24"/>
        <v>0</v>
      </c>
      <c r="G142" s="183">
        <f t="shared" si="24"/>
        <v>0</v>
      </c>
      <c r="H142" s="183">
        <f t="shared" si="24"/>
        <v>0</v>
      </c>
      <c r="I142" s="183">
        <f t="shared" si="24"/>
        <v>0</v>
      </c>
      <c r="J142" s="183">
        <f t="shared" si="24"/>
        <v>0</v>
      </c>
      <c r="K142" s="183">
        <f t="shared" si="24"/>
        <v>0</v>
      </c>
      <c r="L142" s="183">
        <f t="shared" si="24"/>
        <v>0</v>
      </c>
      <c r="M142" s="183">
        <f t="shared" si="24"/>
        <v>0</v>
      </c>
      <c r="N142" s="183">
        <f t="shared" si="24"/>
        <v>0</v>
      </c>
      <c r="O142" s="183">
        <f t="shared" si="24"/>
        <v>0</v>
      </c>
      <c r="P142" s="183">
        <f t="shared" si="24"/>
        <v>0</v>
      </c>
      <c r="Q142" s="183">
        <f t="shared" si="24"/>
        <v>0</v>
      </c>
      <c r="R142" s="183">
        <f t="shared" si="24"/>
        <v>0</v>
      </c>
      <c r="S142" s="183">
        <f t="shared" si="28"/>
        <v>0</v>
      </c>
      <c r="T142" s="183">
        <f t="shared" si="28"/>
        <v>0</v>
      </c>
      <c r="U142" s="183">
        <f t="shared" si="28"/>
        <v>0</v>
      </c>
      <c r="V142" s="183">
        <f t="shared" si="28"/>
        <v>0</v>
      </c>
      <c r="W142" s="183">
        <f t="shared" si="28"/>
        <v>1</v>
      </c>
      <c r="X142" s="183">
        <f t="shared" si="28"/>
        <v>0</v>
      </c>
      <c r="Y142" s="183">
        <f t="shared" si="28"/>
        <v>0</v>
      </c>
      <c r="Z142" s="183">
        <f t="shared" si="28"/>
        <v>0</v>
      </c>
      <c r="AA142" s="183">
        <f t="shared" si="28"/>
        <v>0</v>
      </c>
      <c r="AB142" s="183">
        <f t="shared" si="28"/>
        <v>0</v>
      </c>
      <c r="AC142" s="183">
        <f t="shared" si="28"/>
        <v>0</v>
      </c>
      <c r="AD142" s="183">
        <f t="shared" si="28"/>
        <v>0</v>
      </c>
      <c r="AE142" s="183">
        <f t="shared" si="28"/>
        <v>0</v>
      </c>
      <c r="AF142" s="183">
        <f t="shared" si="28"/>
        <v>0</v>
      </c>
      <c r="AG142" s="183">
        <f t="shared" si="28"/>
        <v>0</v>
      </c>
      <c r="AH142" s="183">
        <f t="shared" si="28"/>
        <v>0</v>
      </c>
      <c r="AI142" s="183">
        <f t="shared" si="28"/>
        <v>0</v>
      </c>
      <c r="AJ142" s="183">
        <f t="shared" si="28"/>
        <v>0</v>
      </c>
      <c r="AK142" s="183">
        <f t="shared" si="28"/>
        <v>0</v>
      </c>
      <c r="AL142" s="183">
        <f t="shared" si="28"/>
        <v>0</v>
      </c>
      <c r="AM142" s="183">
        <f t="shared" si="28"/>
        <v>0</v>
      </c>
      <c r="AN142" s="183">
        <f t="shared" si="28"/>
        <v>0</v>
      </c>
      <c r="AO142" s="183">
        <f t="shared" si="28"/>
        <v>0</v>
      </c>
      <c r="AP142" s="183">
        <f t="shared" si="28"/>
        <v>0</v>
      </c>
      <c r="AQ142" s="183">
        <f t="shared" si="28"/>
        <v>0</v>
      </c>
      <c r="AR142" s="183">
        <f t="shared" si="28"/>
        <v>0</v>
      </c>
      <c r="AS142" s="183">
        <f t="shared" si="28"/>
        <v>0</v>
      </c>
    </row>
    <row r="143" spans="1:45">
      <c r="A143" s="131">
        <v>22</v>
      </c>
      <c r="B143" s="120" t="s">
        <v>64</v>
      </c>
      <c r="C143" s="183">
        <f t="shared" si="24"/>
        <v>0</v>
      </c>
      <c r="D143" s="183">
        <f t="shared" si="24"/>
        <v>0</v>
      </c>
      <c r="E143" s="183">
        <f t="shared" si="24"/>
        <v>0</v>
      </c>
      <c r="F143" s="183">
        <f t="shared" si="24"/>
        <v>0</v>
      </c>
      <c r="G143" s="183">
        <f t="shared" si="24"/>
        <v>0</v>
      </c>
      <c r="H143" s="183">
        <f t="shared" si="24"/>
        <v>0</v>
      </c>
      <c r="I143" s="183">
        <f t="shared" si="24"/>
        <v>0</v>
      </c>
      <c r="J143" s="183">
        <f t="shared" si="24"/>
        <v>0</v>
      </c>
      <c r="K143" s="183">
        <f t="shared" si="24"/>
        <v>0</v>
      </c>
      <c r="L143" s="183">
        <f t="shared" si="24"/>
        <v>0</v>
      </c>
      <c r="M143" s="183">
        <f t="shared" si="24"/>
        <v>0</v>
      </c>
      <c r="N143" s="183">
        <f t="shared" ref="N143:AS152" si="29">IF($A143=N$120,1,0)</f>
        <v>0</v>
      </c>
      <c r="O143" s="183">
        <f t="shared" si="29"/>
        <v>0</v>
      </c>
      <c r="P143" s="183">
        <f t="shared" si="29"/>
        <v>0</v>
      </c>
      <c r="Q143" s="183">
        <f t="shared" si="29"/>
        <v>0</v>
      </c>
      <c r="R143" s="183">
        <f t="shared" si="29"/>
        <v>0</v>
      </c>
      <c r="S143" s="183">
        <f t="shared" si="29"/>
        <v>0</v>
      </c>
      <c r="T143" s="183">
        <f t="shared" si="29"/>
        <v>0</v>
      </c>
      <c r="U143" s="183">
        <f t="shared" si="29"/>
        <v>0</v>
      </c>
      <c r="V143" s="183">
        <f t="shared" si="29"/>
        <v>0</v>
      </c>
      <c r="W143" s="183">
        <f t="shared" si="29"/>
        <v>0</v>
      </c>
      <c r="X143" s="183">
        <f t="shared" si="29"/>
        <v>1</v>
      </c>
      <c r="Y143" s="183">
        <f t="shared" si="29"/>
        <v>0</v>
      </c>
      <c r="Z143" s="183">
        <f t="shared" si="29"/>
        <v>0</v>
      </c>
      <c r="AA143" s="183">
        <f t="shared" si="29"/>
        <v>0</v>
      </c>
      <c r="AB143" s="183">
        <f t="shared" si="29"/>
        <v>0</v>
      </c>
      <c r="AC143" s="183">
        <f t="shared" si="29"/>
        <v>0</v>
      </c>
      <c r="AD143" s="183">
        <f t="shared" si="29"/>
        <v>0</v>
      </c>
      <c r="AE143" s="183">
        <f t="shared" si="29"/>
        <v>0</v>
      </c>
      <c r="AF143" s="183">
        <f t="shared" si="29"/>
        <v>0</v>
      </c>
      <c r="AG143" s="183">
        <f t="shared" si="29"/>
        <v>0</v>
      </c>
      <c r="AH143" s="183">
        <f t="shared" si="29"/>
        <v>0</v>
      </c>
      <c r="AI143" s="183">
        <f t="shared" si="29"/>
        <v>0</v>
      </c>
      <c r="AJ143" s="183">
        <f t="shared" si="29"/>
        <v>0</v>
      </c>
      <c r="AK143" s="183">
        <f t="shared" si="29"/>
        <v>0</v>
      </c>
      <c r="AL143" s="183">
        <f t="shared" si="29"/>
        <v>0</v>
      </c>
      <c r="AM143" s="183">
        <f t="shared" si="29"/>
        <v>0</v>
      </c>
      <c r="AN143" s="183">
        <f t="shared" si="29"/>
        <v>0</v>
      </c>
      <c r="AO143" s="183">
        <f t="shared" si="29"/>
        <v>0</v>
      </c>
      <c r="AP143" s="183">
        <f t="shared" si="29"/>
        <v>0</v>
      </c>
      <c r="AQ143" s="183">
        <f t="shared" si="29"/>
        <v>0</v>
      </c>
      <c r="AR143" s="183">
        <f t="shared" si="29"/>
        <v>0</v>
      </c>
      <c r="AS143" s="183">
        <f t="shared" si="29"/>
        <v>0</v>
      </c>
    </row>
    <row r="144" spans="1:45">
      <c r="A144" s="131">
        <v>23</v>
      </c>
      <c r="B144" s="120" t="s">
        <v>66</v>
      </c>
      <c r="C144" s="183">
        <f t="shared" ref="C144:R159" si="30">IF($A144=C$120,1,0)</f>
        <v>0</v>
      </c>
      <c r="D144" s="183">
        <f t="shared" si="30"/>
        <v>0</v>
      </c>
      <c r="E144" s="183">
        <f t="shared" si="30"/>
        <v>0</v>
      </c>
      <c r="F144" s="183">
        <f t="shared" si="30"/>
        <v>0</v>
      </c>
      <c r="G144" s="183">
        <f t="shared" si="30"/>
        <v>0</v>
      </c>
      <c r="H144" s="183">
        <f t="shared" si="30"/>
        <v>0</v>
      </c>
      <c r="I144" s="183">
        <f t="shared" si="30"/>
        <v>0</v>
      </c>
      <c r="J144" s="183">
        <f t="shared" si="30"/>
        <v>0</v>
      </c>
      <c r="K144" s="183">
        <f t="shared" si="30"/>
        <v>0</v>
      </c>
      <c r="L144" s="183">
        <f t="shared" si="30"/>
        <v>0</v>
      </c>
      <c r="M144" s="183">
        <f t="shared" si="30"/>
        <v>0</v>
      </c>
      <c r="N144" s="183">
        <f t="shared" si="30"/>
        <v>0</v>
      </c>
      <c r="O144" s="183">
        <f t="shared" si="30"/>
        <v>0</v>
      </c>
      <c r="P144" s="183">
        <f t="shared" si="30"/>
        <v>0</v>
      </c>
      <c r="Q144" s="183">
        <f t="shared" si="30"/>
        <v>0</v>
      </c>
      <c r="R144" s="183">
        <f t="shared" si="30"/>
        <v>0</v>
      </c>
      <c r="S144" s="183">
        <f t="shared" si="29"/>
        <v>0</v>
      </c>
      <c r="T144" s="183">
        <f t="shared" si="29"/>
        <v>0</v>
      </c>
      <c r="U144" s="183">
        <f t="shared" si="29"/>
        <v>0</v>
      </c>
      <c r="V144" s="183">
        <f t="shared" si="29"/>
        <v>0</v>
      </c>
      <c r="W144" s="183">
        <f t="shared" si="29"/>
        <v>0</v>
      </c>
      <c r="X144" s="183">
        <f t="shared" si="29"/>
        <v>0</v>
      </c>
      <c r="Y144" s="183">
        <f t="shared" si="29"/>
        <v>1</v>
      </c>
      <c r="Z144" s="183">
        <f t="shared" si="29"/>
        <v>0</v>
      </c>
      <c r="AA144" s="183">
        <f t="shared" si="29"/>
        <v>0</v>
      </c>
      <c r="AB144" s="183">
        <f t="shared" si="29"/>
        <v>0</v>
      </c>
      <c r="AC144" s="183">
        <f t="shared" si="29"/>
        <v>0</v>
      </c>
      <c r="AD144" s="183">
        <f t="shared" si="29"/>
        <v>0</v>
      </c>
      <c r="AE144" s="183">
        <f t="shared" si="29"/>
        <v>0</v>
      </c>
      <c r="AF144" s="183">
        <f t="shared" si="29"/>
        <v>0</v>
      </c>
      <c r="AG144" s="183">
        <f t="shared" si="29"/>
        <v>0</v>
      </c>
      <c r="AH144" s="183">
        <f t="shared" si="29"/>
        <v>0</v>
      </c>
      <c r="AI144" s="183">
        <f t="shared" si="29"/>
        <v>0</v>
      </c>
      <c r="AJ144" s="183">
        <f t="shared" si="29"/>
        <v>0</v>
      </c>
      <c r="AK144" s="183">
        <f t="shared" si="29"/>
        <v>0</v>
      </c>
      <c r="AL144" s="183">
        <f t="shared" si="29"/>
        <v>0</v>
      </c>
      <c r="AM144" s="183">
        <f t="shared" si="29"/>
        <v>0</v>
      </c>
      <c r="AN144" s="183">
        <f t="shared" si="29"/>
        <v>0</v>
      </c>
      <c r="AO144" s="183">
        <f t="shared" si="29"/>
        <v>0</v>
      </c>
      <c r="AP144" s="183">
        <f t="shared" si="29"/>
        <v>0</v>
      </c>
      <c r="AQ144" s="183">
        <f t="shared" si="29"/>
        <v>0</v>
      </c>
      <c r="AR144" s="183">
        <f t="shared" si="29"/>
        <v>0</v>
      </c>
      <c r="AS144" s="183">
        <f t="shared" si="29"/>
        <v>0</v>
      </c>
    </row>
    <row r="145" spans="1:45">
      <c r="A145" s="131">
        <v>24</v>
      </c>
      <c r="B145" s="120" t="s">
        <v>68</v>
      </c>
      <c r="C145" s="183">
        <f t="shared" si="30"/>
        <v>0</v>
      </c>
      <c r="D145" s="183">
        <f t="shared" si="30"/>
        <v>0</v>
      </c>
      <c r="E145" s="183">
        <f t="shared" si="30"/>
        <v>0</v>
      </c>
      <c r="F145" s="183">
        <f t="shared" si="30"/>
        <v>0</v>
      </c>
      <c r="G145" s="183">
        <f t="shared" si="30"/>
        <v>0</v>
      </c>
      <c r="H145" s="183">
        <f t="shared" si="30"/>
        <v>0</v>
      </c>
      <c r="I145" s="183">
        <f t="shared" si="30"/>
        <v>0</v>
      </c>
      <c r="J145" s="183">
        <f t="shared" si="30"/>
        <v>0</v>
      </c>
      <c r="K145" s="183">
        <f t="shared" si="30"/>
        <v>0</v>
      </c>
      <c r="L145" s="183">
        <f t="shared" si="30"/>
        <v>0</v>
      </c>
      <c r="M145" s="183">
        <f t="shared" si="30"/>
        <v>0</v>
      </c>
      <c r="N145" s="183">
        <f t="shared" si="30"/>
        <v>0</v>
      </c>
      <c r="O145" s="183">
        <f t="shared" si="30"/>
        <v>0</v>
      </c>
      <c r="P145" s="183">
        <f t="shared" si="30"/>
        <v>0</v>
      </c>
      <c r="Q145" s="183">
        <f t="shared" si="30"/>
        <v>0</v>
      </c>
      <c r="R145" s="183">
        <f t="shared" si="30"/>
        <v>0</v>
      </c>
      <c r="S145" s="183">
        <f t="shared" si="29"/>
        <v>0</v>
      </c>
      <c r="T145" s="183">
        <f t="shared" si="29"/>
        <v>0</v>
      </c>
      <c r="U145" s="183">
        <f t="shared" si="29"/>
        <v>0</v>
      </c>
      <c r="V145" s="183">
        <f t="shared" si="29"/>
        <v>0</v>
      </c>
      <c r="W145" s="183">
        <f t="shared" si="29"/>
        <v>0</v>
      </c>
      <c r="X145" s="183">
        <f t="shared" si="29"/>
        <v>0</v>
      </c>
      <c r="Y145" s="183">
        <f t="shared" si="29"/>
        <v>0</v>
      </c>
      <c r="Z145" s="183">
        <f t="shared" si="29"/>
        <v>1</v>
      </c>
      <c r="AA145" s="183">
        <f t="shared" si="29"/>
        <v>0</v>
      </c>
      <c r="AB145" s="183">
        <f t="shared" si="29"/>
        <v>0</v>
      </c>
      <c r="AC145" s="183">
        <f t="shared" si="29"/>
        <v>0</v>
      </c>
      <c r="AD145" s="183">
        <f t="shared" si="29"/>
        <v>0</v>
      </c>
      <c r="AE145" s="183">
        <f t="shared" si="29"/>
        <v>0</v>
      </c>
      <c r="AF145" s="183">
        <f t="shared" si="29"/>
        <v>0</v>
      </c>
      <c r="AG145" s="183">
        <f t="shared" si="29"/>
        <v>0</v>
      </c>
      <c r="AH145" s="183">
        <f t="shared" si="29"/>
        <v>0</v>
      </c>
      <c r="AI145" s="183">
        <f t="shared" si="29"/>
        <v>0</v>
      </c>
      <c r="AJ145" s="183">
        <f t="shared" si="29"/>
        <v>0</v>
      </c>
      <c r="AK145" s="183">
        <f t="shared" si="29"/>
        <v>0</v>
      </c>
      <c r="AL145" s="183">
        <f t="shared" si="29"/>
        <v>0</v>
      </c>
      <c r="AM145" s="183">
        <f t="shared" si="29"/>
        <v>0</v>
      </c>
      <c r="AN145" s="183">
        <f t="shared" si="29"/>
        <v>0</v>
      </c>
      <c r="AO145" s="183">
        <f t="shared" si="29"/>
        <v>0</v>
      </c>
      <c r="AP145" s="183">
        <f t="shared" si="29"/>
        <v>0</v>
      </c>
      <c r="AQ145" s="183">
        <f t="shared" si="29"/>
        <v>0</v>
      </c>
      <c r="AR145" s="183">
        <f t="shared" si="29"/>
        <v>0</v>
      </c>
      <c r="AS145" s="183">
        <f t="shared" si="29"/>
        <v>0</v>
      </c>
    </row>
    <row r="146" spans="1:45">
      <c r="A146" s="131">
        <v>25</v>
      </c>
      <c r="B146" s="120" t="s">
        <v>69</v>
      </c>
      <c r="C146" s="183">
        <f t="shared" si="30"/>
        <v>0</v>
      </c>
      <c r="D146" s="183">
        <f t="shared" si="30"/>
        <v>0</v>
      </c>
      <c r="E146" s="183">
        <f t="shared" si="30"/>
        <v>0</v>
      </c>
      <c r="F146" s="183">
        <f t="shared" si="30"/>
        <v>0</v>
      </c>
      <c r="G146" s="183">
        <f t="shared" si="30"/>
        <v>0</v>
      </c>
      <c r="H146" s="183">
        <f t="shared" si="30"/>
        <v>0</v>
      </c>
      <c r="I146" s="183">
        <f t="shared" si="30"/>
        <v>0</v>
      </c>
      <c r="J146" s="183">
        <f t="shared" si="30"/>
        <v>0</v>
      </c>
      <c r="K146" s="183">
        <f t="shared" si="30"/>
        <v>0</v>
      </c>
      <c r="L146" s="183">
        <f t="shared" si="30"/>
        <v>0</v>
      </c>
      <c r="M146" s="183">
        <f t="shared" si="30"/>
        <v>0</v>
      </c>
      <c r="N146" s="183">
        <f t="shared" si="30"/>
        <v>0</v>
      </c>
      <c r="O146" s="183">
        <f t="shared" si="30"/>
        <v>0</v>
      </c>
      <c r="P146" s="183">
        <f t="shared" si="30"/>
        <v>0</v>
      </c>
      <c r="Q146" s="183">
        <f t="shared" si="30"/>
        <v>0</v>
      </c>
      <c r="R146" s="183">
        <f t="shared" si="30"/>
        <v>0</v>
      </c>
      <c r="S146" s="183">
        <f t="shared" si="29"/>
        <v>0</v>
      </c>
      <c r="T146" s="183">
        <f t="shared" si="29"/>
        <v>0</v>
      </c>
      <c r="U146" s="183">
        <f t="shared" si="29"/>
        <v>0</v>
      </c>
      <c r="V146" s="183">
        <f t="shared" si="29"/>
        <v>0</v>
      </c>
      <c r="W146" s="183">
        <f t="shared" si="29"/>
        <v>0</v>
      </c>
      <c r="X146" s="183">
        <f t="shared" si="29"/>
        <v>0</v>
      </c>
      <c r="Y146" s="183">
        <f t="shared" si="29"/>
        <v>0</v>
      </c>
      <c r="Z146" s="183">
        <f t="shared" si="29"/>
        <v>0</v>
      </c>
      <c r="AA146" s="183">
        <f t="shared" si="29"/>
        <v>1</v>
      </c>
      <c r="AB146" s="183">
        <f t="shared" si="29"/>
        <v>0</v>
      </c>
      <c r="AC146" s="183">
        <f t="shared" si="29"/>
        <v>0</v>
      </c>
      <c r="AD146" s="183">
        <f t="shared" si="29"/>
        <v>0</v>
      </c>
      <c r="AE146" s="183">
        <f t="shared" si="29"/>
        <v>0</v>
      </c>
      <c r="AF146" s="183">
        <f t="shared" si="29"/>
        <v>0</v>
      </c>
      <c r="AG146" s="183">
        <f t="shared" si="29"/>
        <v>0</v>
      </c>
      <c r="AH146" s="183">
        <f t="shared" si="29"/>
        <v>0</v>
      </c>
      <c r="AI146" s="183">
        <f t="shared" si="29"/>
        <v>0</v>
      </c>
      <c r="AJ146" s="183">
        <f t="shared" si="29"/>
        <v>0</v>
      </c>
      <c r="AK146" s="183">
        <f t="shared" si="29"/>
        <v>0</v>
      </c>
      <c r="AL146" s="183">
        <f t="shared" si="29"/>
        <v>0</v>
      </c>
      <c r="AM146" s="183">
        <f t="shared" si="29"/>
        <v>0</v>
      </c>
      <c r="AN146" s="183">
        <f t="shared" si="29"/>
        <v>0</v>
      </c>
      <c r="AO146" s="183">
        <f t="shared" si="29"/>
        <v>0</v>
      </c>
      <c r="AP146" s="183">
        <f t="shared" si="29"/>
        <v>0</v>
      </c>
      <c r="AQ146" s="183">
        <f t="shared" si="29"/>
        <v>0</v>
      </c>
      <c r="AR146" s="183">
        <f t="shared" si="29"/>
        <v>0</v>
      </c>
      <c r="AS146" s="183">
        <f t="shared" si="29"/>
        <v>0</v>
      </c>
    </row>
    <row r="147" spans="1:45">
      <c r="A147" s="131">
        <v>26</v>
      </c>
      <c r="B147" s="120" t="s">
        <v>70</v>
      </c>
      <c r="C147" s="183">
        <f t="shared" si="30"/>
        <v>0</v>
      </c>
      <c r="D147" s="183">
        <f t="shared" si="30"/>
        <v>0</v>
      </c>
      <c r="E147" s="183">
        <f t="shared" si="30"/>
        <v>0</v>
      </c>
      <c r="F147" s="183">
        <f t="shared" si="30"/>
        <v>0</v>
      </c>
      <c r="G147" s="183">
        <f t="shared" si="30"/>
        <v>0</v>
      </c>
      <c r="H147" s="183">
        <f t="shared" si="30"/>
        <v>0</v>
      </c>
      <c r="I147" s="183">
        <f t="shared" si="30"/>
        <v>0</v>
      </c>
      <c r="J147" s="183">
        <f t="shared" si="30"/>
        <v>0</v>
      </c>
      <c r="K147" s="183">
        <f t="shared" si="30"/>
        <v>0</v>
      </c>
      <c r="L147" s="183">
        <f t="shared" si="30"/>
        <v>0</v>
      </c>
      <c r="M147" s="183">
        <f t="shared" si="30"/>
        <v>0</v>
      </c>
      <c r="N147" s="183">
        <f t="shared" si="30"/>
        <v>0</v>
      </c>
      <c r="O147" s="183">
        <f t="shared" si="30"/>
        <v>0</v>
      </c>
      <c r="P147" s="183">
        <f t="shared" si="30"/>
        <v>0</v>
      </c>
      <c r="Q147" s="183">
        <f t="shared" si="30"/>
        <v>0</v>
      </c>
      <c r="R147" s="183">
        <f t="shared" si="30"/>
        <v>0</v>
      </c>
      <c r="S147" s="183">
        <f t="shared" si="29"/>
        <v>0</v>
      </c>
      <c r="T147" s="183">
        <f t="shared" si="29"/>
        <v>0</v>
      </c>
      <c r="U147" s="183">
        <f t="shared" si="29"/>
        <v>0</v>
      </c>
      <c r="V147" s="183">
        <f t="shared" si="29"/>
        <v>0</v>
      </c>
      <c r="W147" s="183">
        <f t="shared" si="29"/>
        <v>0</v>
      </c>
      <c r="X147" s="183">
        <f t="shared" si="29"/>
        <v>0</v>
      </c>
      <c r="Y147" s="183">
        <f t="shared" si="29"/>
        <v>0</v>
      </c>
      <c r="Z147" s="183">
        <f t="shared" si="29"/>
        <v>0</v>
      </c>
      <c r="AA147" s="183">
        <f t="shared" si="29"/>
        <v>0</v>
      </c>
      <c r="AB147" s="183">
        <f t="shared" si="29"/>
        <v>1</v>
      </c>
      <c r="AC147" s="183">
        <f t="shared" si="29"/>
        <v>0</v>
      </c>
      <c r="AD147" s="183">
        <f t="shared" si="29"/>
        <v>0</v>
      </c>
      <c r="AE147" s="183">
        <f t="shared" si="29"/>
        <v>0</v>
      </c>
      <c r="AF147" s="183">
        <f t="shared" si="29"/>
        <v>0</v>
      </c>
      <c r="AG147" s="183">
        <f t="shared" si="29"/>
        <v>0</v>
      </c>
      <c r="AH147" s="183">
        <f t="shared" si="29"/>
        <v>0</v>
      </c>
      <c r="AI147" s="183">
        <f t="shared" si="29"/>
        <v>0</v>
      </c>
      <c r="AJ147" s="183">
        <f t="shared" si="29"/>
        <v>0</v>
      </c>
      <c r="AK147" s="183">
        <f t="shared" si="29"/>
        <v>0</v>
      </c>
      <c r="AL147" s="183">
        <f t="shared" si="29"/>
        <v>0</v>
      </c>
      <c r="AM147" s="183">
        <f t="shared" si="29"/>
        <v>0</v>
      </c>
      <c r="AN147" s="183">
        <f t="shared" si="29"/>
        <v>0</v>
      </c>
      <c r="AO147" s="183">
        <f t="shared" si="29"/>
        <v>0</v>
      </c>
      <c r="AP147" s="183">
        <f t="shared" si="29"/>
        <v>0</v>
      </c>
      <c r="AQ147" s="183">
        <f t="shared" si="29"/>
        <v>0</v>
      </c>
      <c r="AR147" s="183">
        <f t="shared" si="29"/>
        <v>0</v>
      </c>
      <c r="AS147" s="183">
        <f t="shared" si="29"/>
        <v>0</v>
      </c>
    </row>
    <row r="148" spans="1:45">
      <c r="A148" s="131">
        <v>27</v>
      </c>
      <c r="B148" s="120" t="s">
        <v>71</v>
      </c>
      <c r="C148" s="183">
        <f t="shared" si="30"/>
        <v>0</v>
      </c>
      <c r="D148" s="183">
        <f t="shared" si="30"/>
        <v>0</v>
      </c>
      <c r="E148" s="183">
        <f t="shared" si="30"/>
        <v>0</v>
      </c>
      <c r="F148" s="183">
        <f t="shared" si="30"/>
        <v>0</v>
      </c>
      <c r="G148" s="183">
        <f t="shared" si="30"/>
        <v>0</v>
      </c>
      <c r="H148" s="183">
        <f t="shared" si="30"/>
        <v>0</v>
      </c>
      <c r="I148" s="183">
        <f t="shared" si="30"/>
        <v>0</v>
      </c>
      <c r="J148" s="183">
        <f t="shared" si="30"/>
        <v>0</v>
      </c>
      <c r="K148" s="183">
        <f t="shared" si="30"/>
        <v>0</v>
      </c>
      <c r="L148" s="183">
        <f t="shared" si="30"/>
        <v>0</v>
      </c>
      <c r="M148" s="183">
        <f t="shared" si="30"/>
        <v>0</v>
      </c>
      <c r="N148" s="183">
        <f t="shared" si="30"/>
        <v>0</v>
      </c>
      <c r="O148" s="183">
        <f t="shared" si="30"/>
        <v>0</v>
      </c>
      <c r="P148" s="183">
        <f t="shared" si="30"/>
        <v>0</v>
      </c>
      <c r="Q148" s="183">
        <f t="shared" si="30"/>
        <v>0</v>
      </c>
      <c r="R148" s="183">
        <f t="shared" si="30"/>
        <v>0</v>
      </c>
      <c r="S148" s="183">
        <f t="shared" si="29"/>
        <v>0</v>
      </c>
      <c r="T148" s="183">
        <f t="shared" si="29"/>
        <v>0</v>
      </c>
      <c r="U148" s="183">
        <f t="shared" si="29"/>
        <v>0</v>
      </c>
      <c r="V148" s="183">
        <f t="shared" si="29"/>
        <v>0</v>
      </c>
      <c r="W148" s="183">
        <f t="shared" si="29"/>
        <v>0</v>
      </c>
      <c r="X148" s="183">
        <f t="shared" si="29"/>
        <v>0</v>
      </c>
      <c r="Y148" s="183">
        <f t="shared" si="29"/>
        <v>0</v>
      </c>
      <c r="Z148" s="183">
        <f t="shared" si="29"/>
        <v>0</v>
      </c>
      <c r="AA148" s="183">
        <f t="shared" si="29"/>
        <v>0</v>
      </c>
      <c r="AB148" s="183">
        <f t="shared" si="29"/>
        <v>0</v>
      </c>
      <c r="AC148" s="183">
        <f t="shared" si="29"/>
        <v>1</v>
      </c>
      <c r="AD148" s="183">
        <f t="shared" si="29"/>
        <v>0</v>
      </c>
      <c r="AE148" s="183">
        <f t="shared" si="29"/>
        <v>0</v>
      </c>
      <c r="AF148" s="183">
        <f t="shared" si="29"/>
        <v>0</v>
      </c>
      <c r="AG148" s="183">
        <f t="shared" si="29"/>
        <v>0</v>
      </c>
      <c r="AH148" s="183">
        <f t="shared" si="29"/>
        <v>0</v>
      </c>
      <c r="AI148" s="183">
        <f t="shared" si="29"/>
        <v>0</v>
      </c>
      <c r="AJ148" s="183">
        <f t="shared" si="29"/>
        <v>0</v>
      </c>
      <c r="AK148" s="183">
        <f t="shared" si="29"/>
        <v>0</v>
      </c>
      <c r="AL148" s="183">
        <f t="shared" si="29"/>
        <v>0</v>
      </c>
      <c r="AM148" s="183">
        <f t="shared" si="29"/>
        <v>0</v>
      </c>
      <c r="AN148" s="183">
        <f t="shared" si="29"/>
        <v>0</v>
      </c>
      <c r="AO148" s="183">
        <f t="shared" si="29"/>
        <v>0</v>
      </c>
      <c r="AP148" s="183">
        <f t="shared" si="29"/>
        <v>0</v>
      </c>
      <c r="AQ148" s="183">
        <f t="shared" si="29"/>
        <v>0</v>
      </c>
      <c r="AR148" s="183">
        <f t="shared" si="29"/>
        <v>0</v>
      </c>
      <c r="AS148" s="183">
        <f t="shared" si="29"/>
        <v>0</v>
      </c>
    </row>
    <row r="149" spans="1:45">
      <c r="A149" s="131">
        <v>28</v>
      </c>
      <c r="B149" s="120" t="s">
        <v>72</v>
      </c>
      <c r="C149" s="183">
        <f t="shared" si="30"/>
        <v>0</v>
      </c>
      <c r="D149" s="183">
        <f t="shared" si="30"/>
        <v>0</v>
      </c>
      <c r="E149" s="183">
        <f t="shared" si="30"/>
        <v>0</v>
      </c>
      <c r="F149" s="183">
        <f t="shared" si="30"/>
        <v>0</v>
      </c>
      <c r="G149" s="183">
        <f t="shared" si="30"/>
        <v>0</v>
      </c>
      <c r="H149" s="183">
        <f t="shared" si="30"/>
        <v>0</v>
      </c>
      <c r="I149" s="183">
        <f t="shared" si="30"/>
        <v>0</v>
      </c>
      <c r="J149" s="183">
        <f t="shared" si="30"/>
        <v>0</v>
      </c>
      <c r="K149" s="183">
        <f t="shared" si="30"/>
        <v>0</v>
      </c>
      <c r="L149" s="183">
        <f t="shared" si="30"/>
        <v>0</v>
      </c>
      <c r="M149" s="183">
        <f t="shared" si="30"/>
        <v>0</v>
      </c>
      <c r="N149" s="183">
        <f t="shared" si="30"/>
        <v>0</v>
      </c>
      <c r="O149" s="183">
        <f t="shared" si="30"/>
        <v>0</v>
      </c>
      <c r="P149" s="183">
        <f t="shared" si="30"/>
        <v>0</v>
      </c>
      <c r="Q149" s="183">
        <f t="shared" si="30"/>
        <v>0</v>
      </c>
      <c r="R149" s="183">
        <f t="shared" si="30"/>
        <v>0</v>
      </c>
      <c r="S149" s="183">
        <f t="shared" si="29"/>
        <v>0</v>
      </c>
      <c r="T149" s="183">
        <f t="shared" si="29"/>
        <v>0</v>
      </c>
      <c r="U149" s="183">
        <f t="shared" si="29"/>
        <v>0</v>
      </c>
      <c r="V149" s="183">
        <f t="shared" si="29"/>
        <v>0</v>
      </c>
      <c r="W149" s="183">
        <f t="shared" si="29"/>
        <v>0</v>
      </c>
      <c r="X149" s="183">
        <f t="shared" si="29"/>
        <v>0</v>
      </c>
      <c r="Y149" s="183">
        <f t="shared" si="29"/>
        <v>0</v>
      </c>
      <c r="Z149" s="183">
        <f t="shared" si="29"/>
        <v>0</v>
      </c>
      <c r="AA149" s="183">
        <f t="shared" si="29"/>
        <v>0</v>
      </c>
      <c r="AB149" s="183">
        <f t="shared" si="29"/>
        <v>0</v>
      </c>
      <c r="AC149" s="183">
        <f t="shared" si="29"/>
        <v>0</v>
      </c>
      <c r="AD149" s="183">
        <f t="shared" si="29"/>
        <v>1</v>
      </c>
      <c r="AE149" s="183">
        <f t="shared" si="29"/>
        <v>0</v>
      </c>
      <c r="AF149" s="183">
        <f t="shared" si="29"/>
        <v>0</v>
      </c>
      <c r="AG149" s="183">
        <f t="shared" si="29"/>
        <v>0</v>
      </c>
      <c r="AH149" s="183">
        <f t="shared" si="29"/>
        <v>0</v>
      </c>
      <c r="AI149" s="183">
        <f t="shared" si="29"/>
        <v>0</v>
      </c>
      <c r="AJ149" s="183">
        <f t="shared" si="29"/>
        <v>0</v>
      </c>
      <c r="AK149" s="183">
        <f t="shared" si="29"/>
        <v>0</v>
      </c>
      <c r="AL149" s="183">
        <f t="shared" si="29"/>
        <v>0</v>
      </c>
      <c r="AM149" s="183">
        <f t="shared" si="29"/>
        <v>0</v>
      </c>
      <c r="AN149" s="183">
        <f t="shared" si="29"/>
        <v>0</v>
      </c>
      <c r="AO149" s="183">
        <f t="shared" si="29"/>
        <v>0</v>
      </c>
      <c r="AP149" s="183">
        <f t="shared" si="29"/>
        <v>0</v>
      </c>
      <c r="AQ149" s="183">
        <f t="shared" si="29"/>
        <v>0</v>
      </c>
      <c r="AR149" s="183">
        <f t="shared" si="29"/>
        <v>0</v>
      </c>
      <c r="AS149" s="183">
        <f t="shared" si="29"/>
        <v>0</v>
      </c>
    </row>
    <row r="150" spans="1:45">
      <c r="A150" s="131">
        <v>29</v>
      </c>
      <c r="B150" s="120" t="s">
        <v>153</v>
      </c>
      <c r="C150" s="183">
        <f t="shared" si="30"/>
        <v>0</v>
      </c>
      <c r="D150" s="183">
        <f t="shared" si="30"/>
        <v>0</v>
      </c>
      <c r="E150" s="183">
        <f t="shared" si="30"/>
        <v>0</v>
      </c>
      <c r="F150" s="183">
        <f t="shared" si="30"/>
        <v>0</v>
      </c>
      <c r="G150" s="183">
        <f t="shared" si="30"/>
        <v>0</v>
      </c>
      <c r="H150" s="183">
        <f t="shared" si="30"/>
        <v>0</v>
      </c>
      <c r="I150" s="183">
        <f t="shared" si="30"/>
        <v>0</v>
      </c>
      <c r="J150" s="183">
        <f t="shared" si="30"/>
        <v>0</v>
      </c>
      <c r="K150" s="183">
        <f t="shared" si="30"/>
        <v>0</v>
      </c>
      <c r="L150" s="183">
        <f t="shared" si="30"/>
        <v>0</v>
      </c>
      <c r="M150" s="183">
        <f t="shared" si="30"/>
        <v>0</v>
      </c>
      <c r="N150" s="183">
        <f t="shared" si="30"/>
        <v>0</v>
      </c>
      <c r="O150" s="183">
        <f t="shared" si="30"/>
        <v>0</v>
      </c>
      <c r="P150" s="183">
        <f t="shared" si="30"/>
        <v>0</v>
      </c>
      <c r="Q150" s="183">
        <f t="shared" si="30"/>
        <v>0</v>
      </c>
      <c r="R150" s="183">
        <f t="shared" si="30"/>
        <v>0</v>
      </c>
      <c r="S150" s="183">
        <f t="shared" si="29"/>
        <v>0</v>
      </c>
      <c r="T150" s="183">
        <f t="shared" si="29"/>
        <v>0</v>
      </c>
      <c r="U150" s="183">
        <f t="shared" si="29"/>
        <v>0</v>
      </c>
      <c r="V150" s="183">
        <f t="shared" si="29"/>
        <v>0</v>
      </c>
      <c r="W150" s="183">
        <f t="shared" si="29"/>
        <v>0</v>
      </c>
      <c r="X150" s="183">
        <f t="shared" si="29"/>
        <v>0</v>
      </c>
      <c r="Y150" s="183">
        <f t="shared" si="29"/>
        <v>0</v>
      </c>
      <c r="Z150" s="183">
        <f t="shared" si="29"/>
        <v>0</v>
      </c>
      <c r="AA150" s="183">
        <f t="shared" si="29"/>
        <v>0</v>
      </c>
      <c r="AB150" s="183">
        <f t="shared" si="29"/>
        <v>0</v>
      </c>
      <c r="AC150" s="183">
        <f t="shared" si="29"/>
        <v>0</v>
      </c>
      <c r="AD150" s="183">
        <f t="shared" si="29"/>
        <v>0</v>
      </c>
      <c r="AE150" s="183">
        <f t="shared" si="29"/>
        <v>1</v>
      </c>
      <c r="AF150" s="183">
        <f t="shared" si="29"/>
        <v>0</v>
      </c>
      <c r="AG150" s="183">
        <f t="shared" si="29"/>
        <v>0</v>
      </c>
      <c r="AH150" s="183">
        <f t="shared" si="29"/>
        <v>0</v>
      </c>
      <c r="AI150" s="183">
        <f t="shared" si="29"/>
        <v>0</v>
      </c>
      <c r="AJ150" s="183">
        <f t="shared" si="29"/>
        <v>0</v>
      </c>
      <c r="AK150" s="183">
        <f t="shared" si="29"/>
        <v>0</v>
      </c>
      <c r="AL150" s="183">
        <f t="shared" si="29"/>
        <v>0</v>
      </c>
      <c r="AM150" s="183">
        <f t="shared" si="29"/>
        <v>0</v>
      </c>
      <c r="AN150" s="183">
        <f t="shared" si="29"/>
        <v>0</v>
      </c>
      <c r="AO150" s="183">
        <f t="shared" si="29"/>
        <v>0</v>
      </c>
      <c r="AP150" s="183">
        <f t="shared" si="29"/>
        <v>0</v>
      </c>
      <c r="AQ150" s="183">
        <f t="shared" si="29"/>
        <v>0</v>
      </c>
      <c r="AR150" s="183">
        <f t="shared" si="29"/>
        <v>0</v>
      </c>
      <c r="AS150" s="183">
        <f t="shared" si="29"/>
        <v>0</v>
      </c>
    </row>
    <row r="151" spans="1:45">
      <c r="A151" s="131">
        <v>30</v>
      </c>
      <c r="B151" s="120" t="s">
        <v>73</v>
      </c>
      <c r="C151" s="183">
        <f t="shared" si="30"/>
        <v>0</v>
      </c>
      <c r="D151" s="183">
        <f t="shared" si="30"/>
        <v>0</v>
      </c>
      <c r="E151" s="183">
        <f t="shared" si="30"/>
        <v>0</v>
      </c>
      <c r="F151" s="183">
        <f t="shared" si="30"/>
        <v>0</v>
      </c>
      <c r="G151" s="183">
        <f t="shared" si="30"/>
        <v>0</v>
      </c>
      <c r="H151" s="183">
        <f t="shared" si="30"/>
        <v>0</v>
      </c>
      <c r="I151" s="183">
        <f t="shared" si="30"/>
        <v>0</v>
      </c>
      <c r="J151" s="183">
        <f t="shared" si="30"/>
        <v>0</v>
      </c>
      <c r="K151" s="183">
        <f t="shared" si="30"/>
        <v>0</v>
      </c>
      <c r="L151" s="183">
        <f t="shared" si="30"/>
        <v>0</v>
      </c>
      <c r="M151" s="183">
        <f t="shared" si="30"/>
        <v>0</v>
      </c>
      <c r="N151" s="183">
        <f t="shared" si="30"/>
        <v>0</v>
      </c>
      <c r="O151" s="183">
        <f t="shared" si="30"/>
        <v>0</v>
      </c>
      <c r="P151" s="183">
        <f t="shared" si="30"/>
        <v>0</v>
      </c>
      <c r="Q151" s="183">
        <f t="shared" si="30"/>
        <v>0</v>
      </c>
      <c r="R151" s="183">
        <f t="shared" si="30"/>
        <v>0</v>
      </c>
      <c r="S151" s="183">
        <f t="shared" si="29"/>
        <v>0</v>
      </c>
      <c r="T151" s="183">
        <f t="shared" si="29"/>
        <v>0</v>
      </c>
      <c r="U151" s="183">
        <f t="shared" si="29"/>
        <v>0</v>
      </c>
      <c r="V151" s="183">
        <f t="shared" si="29"/>
        <v>0</v>
      </c>
      <c r="W151" s="183">
        <f t="shared" si="29"/>
        <v>0</v>
      </c>
      <c r="X151" s="183">
        <f t="shared" si="29"/>
        <v>0</v>
      </c>
      <c r="Y151" s="183">
        <f t="shared" si="29"/>
        <v>0</v>
      </c>
      <c r="Z151" s="183">
        <f t="shared" si="29"/>
        <v>0</v>
      </c>
      <c r="AA151" s="183">
        <f t="shared" si="29"/>
        <v>0</v>
      </c>
      <c r="AB151" s="183">
        <f t="shared" si="29"/>
        <v>0</v>
      </c>
      <c r="AC151" s="183">
        <f t="shared" si="29"/>
        <v>0</v>
      </c>
      <c r="AD151" s="183">
        <f t="shared" si="29"/>
        <v>0</v>
      </c>
      <c r="AE151" s="183">
        <f t="shared" si="29"/>
        <v>0</v>
      </c>
      <c r="AF151" s="183">
        <f t="shared" si="29"/>
        <v>1</v>
      </c>
      <c r="AG151" s="183">
        <f t="shared" si="29"/>
        <v>0</v>
      </c>
      <c r="AH151" s="183">
        <f t="shared" si="29"/>
        <v>0</v>
      </c>
      <c r="AI151" s="183">
        <f t="shared" si="29"/>
        <v>0</v>
      </c>
      <c r="AJ151" s="183">
        <f t="shared" si="29"/>
        <v>0</v>
      </c>
      <c r="AK151" s="183">
        <f t="shared" si="29"/>
        <v>0</v>
      </c>
      <c r="AL151" s="183">
        <f t="shared" si="29"/>
        <v>0</v>
      </c>
      <c r="AM151" s="183">
        <f t="shared" si="29"/>
        <v>0</v>
      </c>
      <c r="AN151" s="183">
        <f t="shared" si="29"/>
        <v>0</v>
      </c>
      <c r="AO151" s="183">
        <f t="shared" si="29"/>
        <v>0</v>
      </c>
      <c r="AP151" s="183">
        <f t="shared" si="29"/>
        <v>0</v>
      </c>
      <c r="AQ151" s="183">
        <f t="shared" si="29"/>
        <v>0</v>
      </c>
      <c r="AR151" s="183">
        <f t="shared" si="29"/>
        <v>0</v>
      </c>
      <c r="AS151" s="183">
        <f t="shared" si="29"/>
        <v>0</v>
      </c>
    </row>
    <row r="152" spans="1:45">
      <c r="A152" s="131">
        <v>31</v>
      </c>
      <c r="B152" s="120" t="s">
        <v>74</v>
      </c>
      <c r="C152" s="183">
        <f t="shared" si="30"/>
        <v>0</v>
      </c>
      <c r="D152" s="183">
        <f t="shared" si="30"/>
        <v>0</v>
      </c>
      <c r="E152" s="183">
        <f t="shared" si="30"/>
        <v>0</v>
      </c>
      <c r="F152" s="183">
        <f t="shared" si="30"/>
        <v>0</v>
      </c>
      <c r="G152" s="183">
        <f t="shared" si="30"/>
        <v>0</v>
      </c>
      <c r="H152" s="183">
        <f t="shared" si="30"/>
        <v>0</v>
      </c>
      <c r="I152" s="183">
        <f t="shared" si="30"/>
        <v>0</v>
      </c>
      <c r="J152" s="183">
        <f t="shared" si="30"/>
        <v>0</v>
      </c>
      <c r="K152" s="183">
        <f t="shared" si="30"/>
        <v>0</v>
      </c>
      <c r="L152" s="183">
        <f t="shared" si="30"/>
        <v>0</v>
      </c>
      <c r="M152" s="183">
        <f t="shared" si="30"/>
        <v>0</v>
      </c>
      <c r="N152" s="183">
        <f t="shared" si="30"/>
        <v>0</v>
      </c>
      <c r="O152" s="183">
        <f t="shared" si="30"/>
        <v>0</v>
      </c>
      <c r="P152" s="183">
        <f t="shared" si="30"/>
        <v>0</v>
      </c>
      <c r="Q152" s="183">
        <f t="shared" si="30"/>
        <v>0</v>
      </c>
      <c r="R152" s="183">
        <f t="shared" si="30"/>
        <v>0</v>
      </c>
      <c r="S152" s="183">
        <f t="shared" si="29"/>
        <v>0</v>
      </c>
      <c r="T152" s="183">
        <f t="shared" si="29"/>
        <v>0</v>
      </c>
      <c r="U152" s="183">
        <f t="shared" si="29"/>
        <v>0</v>
      </c>
      <c r="V152" s="183">
        <f t="shared" si="29"/>
        <v>0</v>
      </c>
      <c r="W152" s="183">
        <f t="shared" si="29"/>
        <v>0</v>
      </c>
      <c r="X152" s="183">
        <f t="shared" si="29"/>
        <v>0</v>
      </c>
      <c r="Y152" s="183">
        <f t="shared" si="29"/>
        <v>0</v>
      </c>
      <c r="Z152" s="183">
        <f t="shared" ref="Z152:AS152" si="31">IF($A152=Z$120,1,0)</f>
        <v>0</v>
      </c>
      <c r="AA152" s="183">
        <f t="shared" si="31"/>
        <v>0</v>
      </c>
      <c r="AB152" s="183">
        <f t="shared" si="31"/>
        <v>0</v>
      </c>
      <c r="AC152" s="183">
        <f t="shared" si="31"/>
        <v>0</v>
      </c>
      <c r="AD152" s="183">
        <f t="shared" si="31"/>
        <v>0</v>
      </c>
      <c r="AE152" s="183">
        <f t="shared" si="31"/>
        <v>0</v>
      </c>
      <c r="AF152" s="183">
        <f t="shared" si="31"/>
        <v>0</v>
      </c>
      <c r="AG152" s="183">
        <f t="shared" si="31"/>
        <v>1</v>
      </c>
      <c r="AH152" s="183">
        <f t="shared" si="31"/>
        <v>0</v>
      </c>
      <c r="AI152" s="183">
        <f t="shared" si="31"/>
        <v>0</v>
      </c>
      <c r="AJ152" s="183">
        <f t="shared" si="31"/>
        <v>0</v>
      </c>
      <c r="AK152" s="183">
        <f t="shared" si="31"/>
        <v>0</v>
      </c>
      <c r="AL152" s="183">
        <f t="shared" si="31"/>
        <v>0</v>
      </c>
      <c r="AM152" s="183">
        <f t="shared" si="31"/>
        <v>0</v>
      </c>
      <c r="AN152" s="183">
        <f t="shared" si="31"/>
        <v>0</v>
      </c>
      <c r="AO152" s="183">
        <f t="shared" si="31"/>
        <v>0</v>
      </c>
      <c r="AP152" s="183">
        <f t="shared" si="31"/>
        <v>0</v>
      </c>
      <c r="AQ152" s="183">
        <f t="shared" si="31"/>
        <v>0</v>
      </c>
      <c r="AR152" s="183">
        <f t="shared" si="31"/>
        <v>0</v>
      </c>
      <c r="AS152" s="183">
        <f t="shared" si="31"/>
        <v>0</v>
      </c>
    </row>
    <row r="153" spans="1:45">
      <c r="A153" s="131">
        <v>32</v>
      </c>
      <c r="B153" s="120" t="s">
        <v>75</v>
      </c>
      <c r="C153" s="183">
        <f t="shared" si="30"/>
        <v>0</v>
      </c>
      <c r="D153" s="183">
        <f t="shared" si="30"/>
        <v>0</v>
      </c>
      <c r="E153" s="183">
        <f t="shared" si="30"/>
        <v>0</v>
      </c>
      <c r="F153" s="183">
        <f t="shared" si="30"/>
        <v>0</v>
      </c>
      <c r="G153" s="183">
        <f t="shared" si="30"/>
        <v>0</v>
      </c>
      <c r="H153" s="183">
        <f t="shared" si="30"/>
        <v>0</v>
      </c>
      <c r="I153" s="183">
        <f t="shared" si="30"/>
        <v>0</v>
      </c>
      <c r="J153" s="183">
        <f t="shared" si="30"/>
        <v>0</v>
      </c>
      <c r="K153" s="183">
        <f t="shared" si="30"/>
        <v>0</v>
      </c>
      <c r="L153" s="183">
        <f t="shared" si="30"/>
        <v>0</v>
      </c>
      <c r="M153" s="183">
        <f t="shared" si="30"/>
        <v>0</v>
      </c>
      <c r="N153" s="183">
        <f t="shared" si="30"/>
        <v>0</v>
      </c>
      <c r="O153" s="183">
        <f t="shared" si="30"/>
        <v>0</v>
      </c>
      <c r="P153" s="183">
        <f t="shared" si="30"/>
        <v>0</v>
      </c>
      <c r="Q153" s="183">
        <f t="shared" si="30"/>
        <v>0</v>
      </c>
      <c r="R153" s="183">
        <f t="shared" si="30"/>
        <v>0</v>
      </c>
      <c r="S153" s="183">
        <f t="shared" ref="S153:AS158" si="32">IF($A153=S$120,1,0)</f>
        <v>0</v>
      </c>
      <c r="T153" s="183">
        <f t="shared" si="32"/>
        <v>0</v>
      </c>
      <c r="U153" s="183">
        <f t="shared" si="32"/>
        <v>0</v>
      </c>
      <c r="V153" s="183">
        <f t="shared" si="32"/>
        <v>0</v>
      </c>
      <c r="W153" s="183">
        <f t="shared" si="32"/>
        <v>0</v>
      </c>
      <c r="X153" s="183">
        <f t="shared" si="32"/>
        <v>0</v>
      </c>
      <c r="Y153" s="183">
        <f t="shared" si="32"/>
        <v>0</v>
      </c>
      <c r="Z153" s="183">
        <f t="shared" si="32"/>
        <v>0</v>
      </c>
      <c r="AA153" s="183">
        <f t="shared" si="32"/>
        <v>0</v>
      </c>
      <c r="AB153" s="183">
        <f t="shared" si="32"/>
        <v>0</v>
      </c>
      <c r="AC153" s="183">
        <f t="shared" si="32"/>
        <v>0</v>
      </c>
      <c r="AD153" s="183">
        <f t="shared" si="32"/>
        <v>0</v>
      </c>
      <c r="AE153" s="183">
        <f t="shared" si="32"/>
        <v>0</v>
      </c>
      <c r="AF153" s="183">
        <f t="shared" si="32"/>
        <v>0</v>
      </c>
      <c r="AG153" s="183">
        <f t="shared" si="32"/>
        <v>0</v>
      </c>
      <c r="AH153" s="183">
        <f t="shared" si="32"/>
        <v>1</v>
      </c>
      <c r="AI153" s="183">
        <f t="shared" si="32"/>
        <v>0</v>
      </c>
      <c r="AJ153" s="183">
        <f t="shared" si="32"/>
        <v>0</v>
      </c>
      <c r="AK153" s="183">
        <f t="shared" si="32"/>
        <v>0</v>
      </c>
      <c r="AL153" s="183">
        <f t="shared" si="32"/>
        <v>0</v>
      </c>
      <c r="AM153" s="183">
        <f t="shared" si="32"/>
        <v>0</v>
      </c>
      <c r="AN153" s="183">
        <f t="shared" si="32"/>
        <v>0</v>
      </c>
      <c r="AO153" s="183">
        <f t="shared" si="32"/>
        <v>0</v>
      </c>
      <c r="AP153" s="183">
        <f t="shared" si="32"/>
        <v>0</v>
      </c>
      <c r="AQ153" s="183">
        <f t="shared" si="32"/>
        <v>0</v>
      </c>
      <c r="AR153" s="183">
        <f t="shared" si="32"/>
        <v>0</v>
      </c>
      <c r="AS153" s="183">
        <f t="shared" si="32"/>
        <v>0</v>
      </c>
    </row>
    <row r="154" spans="1:45">
      <c r="A154" s="131">
        <v>33</v>
      </c>
      <c r="B154" s="120" t="s">
        <v>76</v>
      </c>
      <c r="C154" s="183">
        <f t="shared" si="30"/>
        <v>0</v>
      </c>
      <c r="D154" s="183">
        <f t="shared" si="30"/>
        <v>0</v>
      </c>
      <c r="E154" s="183">
        <f t="shared" si="30"/>
        <v>0</v>
      </c>
      <c r="F154" s="183">
        <f t="shared" si="30"/>
        <v>0</v>
      </c>
      <c r="G154" s="183">
        <f t="shared" si="30"/>
        <v>0</v>
      </c>
      <c r="H154" s="183">
        <f t="shared" si="30"/>
        <v>0</v>
      </c>
      <c r="I154" s="183">
        <f t="shared" si="30"/>
        <v>0</v>
      </c>
      <c r="J154" s="183">
        <f t="shared" si="30"/>
        <v>0</v>
      </c>
      <c r="K154" s="183">
        <f t="shared" si="30"/>
        <v>0</v>
      </c>
      <c r="L154" s="183">
        <f t="shared" si="30"/>
        <v>0</v>
      </c>
      <c r="M154" s="183">
        <f t="shared" si="30"/>
        <v>0</v>
      </c>
      <c r="N154" s="183">
        <f t="shared" si="30"/>
        <v>0</v>
      </c>
      <c r="O154" s="183">
        <f t="shared" si="30"/>
        <v>0</v>
      </c>
      <c r="P154" s="183">
        <f t="shared" si="30"/>
        <v>0</v>
      </c>
      <c r="Q154" s="183">
        <f t="shared" si="30"/>
        <v>0</v>
      </c>
      <c r="R154" s="183">
        <f t="shared" si="30"/>
        <v>0</v>
      </c>
      <c r="S154" s="183">
        <f t="shared" si="32"/>
        <v>0</v>
      </c>
      <c r="T154" s="183">
        <f t="shared" si="32"/>
        <v>0</v>
      </c>
      <c r="U154" s="183">
        <f t="shared" si="32"/>
        <v>0</v>
      </c>
      <c r="V154" s="183">
        <f t="shared" si="32"/>
        <v>0</v>
      </c>
      <c r="W154" s="183">
        <f t="shared" si="32"/>
        <v>0</v>
      </c>
      <c r="X154" s="183">
        <f t="shared" si="32"/>
        <v>0</v>
      </c>
      <c r="Y154" s="183">
        <f t="shared" si="32"/>
        <v>0</v>
      </c>
      <c r="Z154" s="183">
        <f t="shared" si="32"/>
        <v>0</v>
      </c>
      <c r="AA154" s="183">
        <f t="shared" si="32"/>
        <v>0</v>
      </c>
      <c r="AB154" s="183">
        <f t="shared" si="32"/>
        <v>0</v>
      </c>
      <c r="AC154" s="183">
        <f t="shared" si="32"/>
        <v>0</v>
      </c>
      <c r="AD154" s="183">
        <f t="shared" si="32"/>
        <v>0</v>
      </c>
      <c r="AE154" s="183">
        <f t="shared" si="32"/>
        <v>0</v>
      </c>
      <c r="AF154" s="183">
        <f t="shared" si="32"/>
        <v>0</v>
      </c>
      <c r="AG154" s="183">
        <f t="shared" si="32"/>
        <v>0</v>
      </c>
      <c r="AH154" s="183">
        <f t="shared" si="32"/>
        <v>0</v>
      </c>
      <c r="AI154" s="183">
        <f t="shared" si="32"/>
        <v>1</v>
      </c>
      <c r="AJ154" s="183">
        <f t="shared" si="32"/>
        <v>0</v>
      </c>
      <c r="AK154" s="183">
        <f t="shared" si="32"/>
        <v>0</v>
      </c>
      <c r="AL154" s="183">
        <f t="shared" si="32"/>
        <v>0</v>
      </c>
      <c r="AM154" s="183">
        <f t="shared" si="32"/>
        <v>0</v>
      </c>
      <c r="AN154" s="183">
        <f t="shared" si="32"/>
        <v>0</v>
      </c>
      <c r="AO154" s="183">
        <f t="shared" si="32"/>
        <v>0</v>
      </c>
      <c r="AP154" s="183">
        <f t="shared" si="32"/>
        <v>0</v>
      </c>
      <c r="AQ154" s="183">
        <f t="shared" si="32"/>
        <v>0</v>
      </c>
      <c r="AR154" s="183">
        <f t="shared" si="32"/>
        <v>0</v>
      </c>
      <c r="AS154" s="183">
        <f t="shared" si="32"/>
        <v>0</v>
      </c>
    </row>
    <row r="155" spans="1:45">
      <c r="A155" s="131">
        <v>34</v>
      </c>
      <c r="B155" s="120" t="s">
        <v>77</v>
      </c>
      <c r="C155" s="183">
        <f t="shared" si="30"/>
        <v>0</v>
      </c>
      <c r="D155" s="183">
        <f t="shared" si="30"/>
        <v>0</v>
      </c>
      <c r="E155" s="183">
        <f t="shared" si="30"/>
        <v>0</v>
      </c>
      <c r="F155" s="183">
        <f t="shared" si="30"/>
        <v>0</v>
      </c>
      <c r="G155" s="183">
        <f t="shared" si="30"/>
        <v>0</v>
      </c>
      <c r="H155" s="183">
        <f t="shared" si="30"/>
        <v>0</v>
      </c>
      <c r="I155" s="183">
        <f t="shared" si="30"/>
        <v>0</v>
      </c>
      <c r="J155" s="183">
        <f t="shared" si="30"/>
        <v>0</v>
      </c>
      <c r="K155" s="183">
        <f t="shared" si="30"/>
        <v>0</v>
      </c>
      <c r="L155" s="183">
        <f t="shared" si="30"/>
        <v>0</v>
      </c>
      <c r="M155" s="183">
        <f t="shared" si="30"/>
        <v>0</v>
      </c>
      <c r="N155" s="183">
        <f t="shared" si="30"/>
        <v>0</v>
      </c>
      <c r="O155" s="183">
        <f t="shared" si="30"/>
        <v>0</v>
      </c>
      <c r="P155" s="183">
        <f t="shared" si="30"/>
        <v>0</v>
      </c>
      <c r="Q155" s="183">
        <f t="shared" si="30"/>
        <v>0</v>
      </c>
      <c r="R155" s="183">
        <f t="shared" si="30"/>
        <v>0</v>
      </c>
      <c r="S155" s="183">
        <f t="shared" si="32"/>
        <v>0</v>
      </c>
      <c r="T155" s="183">
        <f t="shared" si="32"/>
        <v>0</v>
      </c>
      <c r="U155" s="183">
        <f t="shared" si="32"/>
        <v>0</v>
      </c>
      <c r="V155" s="183">
        <f t="shared" si="32"/>
        <v>0</v>
      </c>
      <c r="W155" s="183">
        <f t="shared" si="32"/>
        <v>0</v>
      </c>
      <c r="X155" s="183">
        <f t="shared" si="32"/>
        <v>0</v>
      </c>
      <c r="Y155" s="183">
        <f t="shared" si="32"/>
        <v>0</v>
      </c>
      <c r="Z155" s="183">
        <f t="shared" si="32"/>
        <v>0</v>
      </c>
      <c r="AA155" s="183">
        <f t="shared" si="32"/>
        <v>0</v>
      </c>
      <c r="AB155" s="183">
        <f t="shared" si="32"/>
        <v>0</v>
      </c>
      <c r="AC155" s="183">
        <f t="shared" si="32"/>
        <v>0</v>
      </c>
      <c r="AD155" s="183">
        <f t="shared" si="32"/>
        <v>0</v>
      </c>
      <c r="AE155" s="183">
        <f t="shared" si="32"/>
        <v>0</v>
      </c>
      <c r="AF155" s="183">
        <f t="shared" si="32"/>
        <v>0</v>
      </c>
      <c r="AG155" s="183">
        <f t="shared" si="32"/>
        <v>0</v>
      </c>
      <c r="AH155" s="183">
        <f t="shared" si="32"/>
        <v>0</v>
      </c>
      <c r="AI155" s="183">
        <f t="shared" si="32"/>
        <v>0</v>
      </c>
      <c r="AJ155" s="183">
        <f t="shared" si="32"/>
        <v>1</v>
      </c>
      <c r="AK155" s="183">
        <f t="shared" si="32"/>
        <v>0</v>
      </c>
      <c r="AL155" s="183">
        <f t="shared" si="32"/>
        <v>0</v>
      </c>
      <c r="AM155" s="183">
        <f t="shared" si="32"/>
        <v>0</v>
      </c>
      <c r="AN155" s="183">
        <f t="shared" si="32"/>
        <v>0</v>
      </c>
      <c r="AO155" s="183">
        <f t="shared" si="32"/>
        <v>0</v>
      </c>
      <c r="AP155" s="183">
        <f t="shared" si="32"/>
        <v>0</v>
      </c>
      <c r="AQ155" s="183">
        <f t="shared" si="32"/>
        <v>0</v>
      </c>
      <c r="AR155" s="183">
        <f t="shared" si="32"/>
        <v>0</v>
      </c>
      <c r="AS155" s="183">
        <f t="shared" si="32"/>
        <v>0</v>
      </c>
    </row>
    <row r="156" spans="1:45">
      <c r="A156" s="131">
        <v>35</v>
      </c>
      <c r="B156" s="126" t="s">
        <v>78</v>
      </c>
      <c r="C156" s="183">
        <f t="shared" si="30"/>
        <v>0</v>
      </c>
      <c r="D156" s="183">
        <f t="shared" si="30"/>
        <v>0</v>
      </c>
      <c r="E156" s="183">
        <f t="shared" si="30"/>
        <v>0</v>
      </c>
      <c r="F156" s="183">
        <f t="shared" si="30"/>
        <v>0</v>
      </c>
      <c r="G156" s="183">
        <f t="shared" si="30"/>
        <v>0</v>
      </c>
      <c r="H156" s="183">
        <f t="shared" si="30"/>
        <v>0</v>
      </c>
      <c r="I156" s="183">
        <f t="shared" si="30"/>
        <v>0</v>
      </c>
      <c r="J156" s="183">
        <f t="shared" si="30"/>
        <v>0</v>
      </c>
      <c r="K156" s="183">
        <f t="shared" si="30"/>
        <v>0</v>
      </c>
      <c r="L156" s="183">
        <f t="shared" si="30"/>
        <v>0</v>
      </c>
      <c r="M156" s="183">
        <f t="shared" si="30"/>
        <v>0</v>
      </c>
      <c r="N156" s="183">
        <f t="shared" si="30"/>
        <v>0</v>
      </c>
      <c r="O156" s="183">
        <f t="shared" si="30"/>
        <v>0</v>
      </c>
      <c r="P156" s="183">
        <f t="shared" si="30"/>
        <v>0</v>
      </c>
      <c r="Q156" s="183">
        <f t="shared" si="30"/>
        <v>0</v>
      </c>
      <c r="R156" s="183">
        <f t="shared" si="30"/>
        <v>0</v>
      </c>
      <c r="S156" s="183">
        <f t="shared" si="32"/>
        <v>0</v>
      </c>
      <c r="T156" s="183">
        <f t="shared" si="32"/>
        <v>0</v>
      </c>
      <c r="U156" s="183">
        <f t="shared" si="32"/>
        <v>0</v>
      </c>
      <c r="V156" s="183">
        <f t="shared" si="32"/>
        <v>0</v>
      </c>
      <c r="W156" s="183">
        <f t="shared" si="32"/>
        <v>0</v>
      </c>
      <c r="X156" s="183">
        <f t="shared" si="32"/>
        <v>0</v>
      </c>
      <c r="Y156" s="183">
        <f t="shared" si="32"/>
        <v>0</v>
      </c>
      <c r="Z156" s="183">
        <f t="shared" si="32"/>
        <v>0</v>
      </c>
      <c r="AA156" s="183">
        <f t="shared" si="32"/>
        <v>0</v>
      </c>
      <c r="AB156" s="183">
        <f t="shared" si="32"/>
        <v>0</v>
      </c>
      <c r="AC156" s="183">
        <f t="shared" si="32"/>
        <v>0</v>
      </c>
      <c r="AD156" s="183">
        <f t="shared" si="32"/>
        <v>0</v>
      </c>
      <c r="AE156" s="183">
        <f t="shared" si="32"/>
        <v>0</v>
      </c>
      <c r="AF156" s="183">
        <f t="shared" si="32"/>
        <v>0</v>
      </c>
      <c r="AG156" s="183">
        <f t="shared" si="32"/>
        <v>0</v>
      </c>
      <c r="AH156" s="183">
        <f t="shared" si="32"/>
        <v>0</v>
      </c>
      <c r="AI156" s="183">
        <f t="shared" si="32"/>
        <v>0</v>
      </c>
      <c r="AJ156" s="183">
        <f t="shared" si="32"/>
        <v>0</v>
      </c>
      <c r="AK156" s="183">
        <f t="shared" si="32"/>
        <v>1</v>
      </c>
      <c r="AL156" s="183">
        <f t="shared" si="32"/>
        <v>0</v>
      </c>
      <c r="AM156" s="183">
        <f t="shared" si="32"/>
        <v>0</v>
      </c>
      <c r="AN156" s="183">
        <f t="shared" si="32"/>
        <v>0</v>
      </c>
      <c r="AO156" s="183">
        <f t="shared" si="32"/>
        <v>0</v>
      </c>
      <c r="AP156" s="183">
        <f t="shared" si="32"/>
        <v>0</v>
      </c>
      <c r="AQ156" s="183">
        <f t="shared" si="32"/>
        <v>0</v>
      </c>
      <c r="AR156" s="183">
        <f t="shared" si="32"/>
        <v>0</v>
      </c>
      <c r="AS156" s="183">
        <f t="shared" si="32"/>
        <v>0</v>
      </c>
    </row>
    <row r="157" spans="1:45">
      <c r="A157" s="131">
        <v>36</v>
      </c>
      <c r="B157" s="126" t="s">
        <v>19</v>
      </c>
      <c r="C157" s="183">
        <f t="shared" si="30"/>
        <v>0</v>
      </c>
      <c r="D157" s="183">
        <f t="shared" si="30"/>
        <v>0</v>
      </c>
      <c r="E157" s="183">
        <f t="shared" si="30"/>
        <v>0</v>
      </c>
      <c r="F157" s="183">
        <f t="shared" si="30"/>
        <v>0</v>
      </c>
      <c r="G157" s="183">
        <f t="shared" si="30"/>
        <v>0</v>
      </c>
      <c r="H157" s="183">
        <f t="shared" si="30"/>
        <v>0</v>
      </c>
      <c r="I157" s="183">
        <f t="shared" si="30"/>
        <v>0</v>
      </c>
      <c r="J157" s="183">
        <f t="shared" si="30"/>
        <v>0</v>
      </c>
      <c r="K157" s="183">
        <f t="shared" si="30"/>
        <v>0</v>
      </c>
      <c r="L157" s="183">
        <f t="shared" si="30"/>
        <v>0</v>
      </c>
      <c r="M157" s="183">
        <f t="shared" si="30"/>
        <v>0</v>
      </c>
      <c r="N157" s="183">
        <f t="shared" si="30"/>
        <v>0</v>
      </c>
      <c r="O157" s="183">
        <f t="shared" si="30"/>
        <v>0</v>
      </c>
      <c r="P157" s="183">
        <f t="shared" si="30"/>
        <v>0</v>
      </c>
      <c r="Q157" s="183">
        <f t="shared" si="30"/>
        <v>0</v>
      </c>
      <c r="R157" s="183">
        <f t="shared" si="30"/>
        <v>0</v>
      </c>
      <c r="S157" s="183">
        <f t="shared" si="32"/>
        <v>0</v>
      </c>
      <c r="T157" s="183">
        <f t="shared" si="32"/>
        <v>0</v>
      </c>
      <c r="U157" s="183">
        <f t="shared" si="32"/>
        <v>0</v>
      </c>
      <c r="V157" s="183">
        <f t="shared" si="32"/>
        <v>0</v>
      </c>
      <c r="W157" s="183">
        <f t="shared" si="32"/>
        <v>0</v>
      </c>
      <c r="X157" s="183">
        <f t="shared" si="32"/>
        <v>0</v>
      </c>
      <c r="Y157" s="183">
        <f t="shared" si="32"/>
        <v>0</v>
      </c>
      <c r="Z157" s="183">
        <f t="shared" si="32"/>
        <v>0</v>
      </c>
      <c r="AA157" s="183">
        <f t="shared" si="32"/>
        <v>0</v>
      </c>
      <c r="AB157" s="183">
        <f t="shared" si="32"/>
        <v>0</v>
      </c>
      <c r="AC157" s="183">
        <f t="shared" si="32"/>
        <v>0</v>
      </c>
      <c r="AD157" s="183">
        <f t="shared" si="32"/>
        <v>0</v>
      </c>
      <c r="AE157" s="183">
        <f t="shared" si="32"/>
        <v>0</v>
      </c>
      <c r="AF157" s="183">
        <f t="shared" si="32"/>
        <v>0</v>
      </c>
      <c r="AG157" s="183">
        <f t="shared" si="32"/>
        <v>0</v>
      </c>
      <c r="AH157" s="183">
        <f t="shared" si="32"/>
        <v>0</v>
      </c>
      <c r="AI157" s="183">
        <f t="shared" si="32"/>
        <v>0</v>
      </c>
      <c r="AJ157" s="183">
        <f t="shared" si="32"/>
        <v>0</v>
      </c>
      <c r="AK157" s="183">
        <f t="shared" si="32"/>
        <v>0</v>
      </c>
      <c r="AL157" s="183">
        <f t="shared" si="32"/>
        <v>1</v>
      </c>
      <c r="AM157" s="183">
        <f t="shared" si="32"/>
        <v>0</v>
      </c>
      <c r="AN157" s="183">
        <f t="shared" si="32"/>
        <v>0</v>
      </c>
      <c r="AO157" s="183">
        <f t="shared" si="32"/>
        <v>0</v>
      </c>
      <c r="AP157" s="183">
        <f t="shared" si="32"/>
        <v>0</v>
      </c>
      <c r="AQ157" s="183">
        <f t="shared" si="32"/>
        <v>0</v>
      </c>
      <c r="AR157" s="183">
        <f t="shared" si="32"/>
        <v>0</v>
      </c>
      <c r="AS157" s="183">
        <f t="shared" si="32"/>
        <v>0</v>
      </c>
    </row>
    <row r="158" spans="1:45">
      <c r="A158" s="131">
        <v>37</v>
      </c>
      <c r="B158" s="126" t="s">
        <v>20</v>
      </c>
      <c r="C158" s="183">
        <f t="shared" si="30"/>
        <v>0</v>
      </c>
      <c r="D158" s="183">
        <f t="shared" si="30"/>
        <v>0</v>
      </c>
      <c r="E158" s="183">
        <f t="shared" si="30"/>
        <v>0</v>
      </c>
      <c r="F158" s="183">
        <f t="shared" si="30"/>
        <v>0</v>
      </c>
      <c r="G158" s="183">
        <f t="shared" si="30"/>
        <v>0</v>
      </c>
      <c r="H158" s="183">
        <f t="shared" si="30"/>
        <v>0</v>
      </c>
      <c r="I158" s="183">
        <f t="shared" si="30"/>
        <v>0</v>
      </c>
      <c r="J158" s="183">
        <f t="shared" si="30"/>
        <v>0</v>
      </c>
      <c r="K158" s="183">
        <f t="shared" si="30"/>
        <v>0</v>
      </c>
      <c r="L158" s="183">
        <f t="shared" si="30"/>
        <v>0</v>
      </c>
      <c r="M158" s="183">
        <f t="shared" si="30"/>
        <v>0</v>
      </c>
      <c r="N158" s="183">
        <f t="shared" si="30"/>
        <v>0</v>
      </c>
      <c r="O158" s="183">
        <f t="shared" si="30"/>
        <v>0</v>
      </c>
      <c r="P158" s="183">
        <f t="shared" si="30"/>
        <v>0</v>
      </c>
      <c r="Q158" s="183">
        <f t="shared" si="30"/>
        <v>0</v>
      </c>
      <c r="R158" s="183">
        <f t="shared" si="30"/>
        <v>0</v>
      </c>
      <c r="S158" s="183">
        <f t="shared" si="32"/>
        <v>0</v>
      </c>
      <c r="T158" s="183">
        <f t="shared" si="32"/>
        <v>0</v>
      </c>
      <c r="U158" s="183">
        <f t="shared" si="32"/>
        <v>0</v>
      </c>
      <c r="V158" s="183">
        <f t="shared" si="32"/>
        <v>0</v>
      </c>
      <c r="W158" s="183">
        <f t="shared" si="32"/>
        <v>0</v>
      </c>
      <c r="X158" s="183">
        <f t="shared" si="32"/>
        <v>0</v>
      </c>
      <c r="Y158" s="183">
        <f t="shared" si="32"/>
        <v>0</v>
      </c>
      <c r="Z158" s="183">
        <f t="shared" si="32"/>
        <v>0</v>
      </c>
      <c r="AA158" s="183">
        <f t="shared" si="32"/>
        <v>0</v>
      </c>
      <c r="AB158" s="183">
        <f t="shared" si="32"/>
        <v>0</v>
      </c>
      <c r="AC158" s="183">
        <f t="shared" si="32"/>
        <v>0</v>
      </c>
      <c r="AD158" s="183">
        <f t="shared" si="32"/>
        <v>0</v>
      </c>
      <c r="AE158" s="183">
        <f t="shared" si="32"/>
        <v>0</v>
      </c>
      <c r="AF158" s="183">
        <f t="shared" si="32"/>
        <v>0</v>
      </c>
      <c r="AG158" s="183">
        <f t="shared" si="32"/>
        <v>0</v>
      </c>
      <c r="AH158" s="183">
        <f t="shared" si="32"/>
        <v>0</v>
      </c>
      <c r="AI158" s="183">
        <f t="shared" si="32"/>
        <v>0</v>
      </c>
      <c r="AJ158" s="183">
        <f t="shared" si="32"/>
        <v>0</v>
      </c>
      <c r="AK158" s="183">
        <f t="shared" si="32"/>
        <v>0</v>
      </c>
      <c r="AL158" s="183">
        <f t="shared" si="32"/>
        <v>0</v>
      </c>
      <c r="AM158" s="183">
        <f t="shared" si="32"/>
        <v>1</v>
      </c>
      <c r="AN158" s="183">
        <f t="shared" si="32"/>
        <v>0</v>
      </c>
      <c r="AO158" s="183">
        <f t="shared" si="32"/>
        <v>0</v>
      </c>
      <c r="AP158" s="183">
        <f t="shared" si="32"/>
        <v>0</v>
      </c>
      <c r="AQ158" s="183">
        <f t="shared" si="32"/>
        <v>0</v>
      </c>
      <c r="AR158" s="183">
        <f t="shared" si="32"/>
        <v>0</v>
      </c>
      <c r="AS158" s="183">
        <f t="shared" si="32"/>
        <v>0</v>
      </c>
    </row>
    <row r="159" spans="1:45">
      <c r="A159" s="131">
        <v>38</v>
      </c>
      <c r="B159" s="126" t="s">
        <v>79</v>
      </c>
      <c r="C159" s="183">
        <f t="shared" si="30"/>
        <v>0</v>
      </c>
      <c r="D159" s="183">
        <f t="shared" si="30"/>
        <v>0</v>
      </c>
      <c r="E159" s="183">
        <f t="shared" si="30"/>
        <v>0</v>
      </c>
      <c r="F159" s="183">
        <f t="shared" si="30"/>
        <v>0</v>
      </c>
      <c r="G159" s="183">
        <f t="shared" si="30"/>
        <v>0</v>
      </c>
      <c r="H159" s="183">
        <f t="shared" si="30"/>
        <v>0</v>
      </c>
      <c r="I159" s="183">
        <f t="shared" si="30"/>
        <v>0</v>
      </c>
      <c r="J159" s="183">
        <f t="shared" si="30"/>
        <v>0</v>
      </c>
      <c r="K159" s="183">
        <f t="shared" si="30"/>
        <v>0</v>
      </c>
      <c r="L159" s="183">
        <f t="shared" si="30"/>
        <v>0</v>
      </c>
      <c r="M159" s="183">
        <f t="shared" si="30"/>
        <v>0</v>
      </c>
      <c r="N159" s="183">
        <f t="shared" si="30"/>
        <v>0</v>
      </c>
      <c r="O159" s="183">
        <f t="shared" si="30"/>
        <v>0</v>
      </c>
      <c r="P159" s="183">
        <f t="shared" si="30"/>
        <v>0</v>
      </c>
      <c r="Q159" s="183">
        <f t="shared" si="30"/>
        <v>0</v>
      </c>
      <c r="R159" s="183">
        <f t="shared" ref="R159:AS164" si="33">IF($A159=R$120,1,0)</f>
        <v>0</v>
      </c>
      <c r="S159" s="183">
        <f t="shared" si="33"/>
        <v>0</v>
      </c>
      <c r="T159" s="183">
        <f t="shared" si="33"/>
        <v>0</v>
      </c>
      <c r="U159" s="183">
        <f t="shared" si="33"/>
        <v>0</v>
      </c>
      <c r="V159" s="183">
        <f t="shared" si="33"/>
        <v>0</v>
      </c>
      <c r="W159" s="183">
        <f t="shared" si="33"/>
        <v>0</v>
      </c>
      <c r="X159" s="183">
        <f t="shared" si="33"/>
        <v>0</v>
      </c>
      <c r="Y159" s="183">
        <f t="shared" si="33"/>
        <v>0</v>
      </c>
      <c r="Z159" s="183">
        <f t="shared" si="33"/>
        <v>0</v>
      </c>
      <c r="AA159" s="183">
        <f t="shared" si="33"/>
        <v>0</v>
      </c>
      <c r="AB159" s="183">
        <f t="shared" si="33"/>
        <v>0</v>
      </c>
      <c r="AC159" s="183">
        <f t="shared" si="33"/>
        <v>0</v>
      </c>
      <c r="AD159" s="183">
        <f t="shared" si="33"/>
        <v>0</v>
      </c>
      <c r="AE159" s="183">
        <f t="shared" si="33"/>
        <v>0</v>
      </c>
      <c r="AF159" s="183">
        <f t="shared" si="33"/>
        <v>0</v>
      </c>
      <c r="AG159" s="183">
        <f t="shared" si="33"/>
        <v>0</v>
      </c>
      <c r="AH159" s="183">
        <f t="shared" si="33"/>
        <v>0</v>
      </c>
      <c r="AI159" s="183">
        <f t="shared" si="33"/>
        <v>0</v>
      </c>
      <c r="AJ159" s="183">
        <f t="shared" si="33"/>
        <v>0</v>
      </c>
      <c r="AK159" s="183">
        <f t="shared" si="33"/>
        <v>0</v>
      </c>
      <c r="AL159" s="183">
        <f t="shared" si="33"/>
        <v>0</v>
      </c>
      <c r="AM159" s="183">
        <f t="shared" si="33"/>
        <v>0</v>
      </c>
      <c r="AN159" s="183">
        <f t="shared" si="33"/>
        <v>1</v>
      </c>
      <c r="AO159" s="183">
        <f t="shared" si="33"/>
        <v>0</v>
      </c>
      <c r="AP159" s="183">
        <f t="shared" si="33"/>
        <v>0</v>
      </c>
      <c r="AQ159" s="183">
        <f t="shared" si="33"/>
        <v>0</v>
      </c>
      <c r="AR159" s="183">
        <f t="shared" si="33"/>
        <v>0</v>
      </c>
      <c r="AS159" s="183">
        <f t="shared" si="33"/>
        <v>0</v>
      </c>
    </row>
    <row r="160" spans="1:45">
      <c r="A160" s="131">
        <v>39</v>
      </c>
      <c r="B160" s="126" t="s">
        <v>11</v>
      </c>
      <c r="C160" s="183">
        <f t="shared" ref="C160:R164" si="34">IF($A160=C$120,1,0)</f>
        <v>0</v>
      </c>
      <c r="D160" s="183">
        <f t="shared" si="34"/>
        <v>0</v>
      </c>
      <c r="E160" s="183">
        <f t="shared" si="34"/>
        <v>0</v>
      </c>
      <c r="F160" s="183">
        <f t="shared" si="34"/>
        <v>0</v>
      </c>
      <c r="G160" s="183">
        <f t="shared" si="34"/>
        <v>0</v>
      </c>
      <c r="H160" s="183">
        <f t="shared" si="34"/>
        <v>0</v>
      </c>
      <c r="I160" s="183">
        <f t="shared" si="34"/>
        <v>0</v>
      </c>
      <c r="J160" s="183">
        <f t="shared" si="34"/>
        <v>0</v>
      </c>
      <c r="K160" s="183">
        <f t="shared" si="34"/>
        <v>0</v>
      </c>
      <c r="L160" s="183">
        <f t="shared" si="34"/>
        <v>0</v>
      </c>
      <c r="M160" s="183">
        <f t="shared" si="34"/>
        <v>0</v>
      </c>
      <c r="N160" s="183">
        <f t="shared" si="34"/>
        <v>0</v>
      </c>
      <c r="O160" s="183">
        <f t="shared" si="34"/>
        <v>0</v>
      </c>
      <c r="P160" s="183">
        <f t="shared" si="34"/>
        <v>0</v>
      </c>
      <c r="Q160" s="183">
        <f t="shared" si="34"/>
        <v>0</v>
      </c>
      <c r="R160" s="183">
        <f t="shared" si="34"/>
        <v>0</v>
      </c>
      <c r="S160" s="183">
        <f t="shared" si="33"/>
        <v>0</v>
      </c>
      <c r="T160" s="183">
        <f t="shared" si="33"/>
        <v>0</v>
      </c>
      <c r="U160" s="183">
        <f t="shared" si="33"/>
        <v>0</v>
      </c>
      <c r="V160" s="183">
        <f t="shared" si="33"/>
        <v>0</v>
      </c>
      <c r="W160" s="183">
        <f t="shared" si="33"/>
        <v>0</v>
      </c>
      <c r="X160" s="183">
        <f t="shared" si="33"/>
        <v>0</v>
      </c>
      <c r="Y160" s="183">
        <f t="shared" si="33"/>
        <v>0</v>
      </c>
      <c r="Z160" s="183">
        <f t="shared" si="33"/>
        <v>0</v>
      </c>
      <c r="AA160" s="183">
        <f t="shared" si="33"/>
        <v>0</v>
      </c>
      <c r="AB160" s="183">
        <f t="shared" si="33"/>
        <v>0</v>
      </c>
      <c r="AC160" s="183">
        <f t="shared" si="33"/>
        <v>0</v>
      </c>
      <c r="AD160" s="183">
        <f t="shared" si="33"/>
        <v>0</v>
      </c>
      <c r="AE160" s="183">
        <f t="shared" si="33"/>
        <v>0</v>
      </c>
      <c r="AF160" s="183">
        <f t="shared" si="33"/>
        <v>0</v>
      </c>
      <c r="AG160" s="183">
        <f t="shared" si="33"/>
        <v>0</v>
      </c>
      <c r="AH160" s="183">
        <f t="shared" si="33"/>
        <v>0</v>
      </c>
      <c r="AI160" s="183">
        <f t="shared" si="33"/>
        <v>0</v>
      </c>
      <c r="AJ160" s="183">
        <f t="shared" si="33"/>
        <v>0</v>
      </c>
      <c r="AK160" s="183">
        <f t="shared" si="33"/>
        <v>0</v>
      </c>
      <c r="AL160" s="183">
        <f t="shared" si="33"/>
        <v>0</v>
      </c>
      <c r="AM160" s="183">
        <f t="shared" si="33"/>
        <v>0</v>
      </c>
      <c r="AN160" s="183">
        <f t="shared" si="33"/>
        <v>0</v>
      </c>
      <c r="AO160" s="183">
        <f t="shared" si="33"/>
        <v>1</v>
      </c>
      <c r="AP160" s="183">
        <f t="shared" si="33"/>
        <v>0</v>
      </c>
      <c r="AQ160" s="183">
        <f t="shared" si="33"/>
        <v>0</v>
      </c>
      <c r="AR160" s="183">
        <f t="shared" si="33"/>
        <v>0</v>
      </c>
      <c r="AS160" s="183">
        <f t="shared" si="33"/>
        <v>0</v>
      </c>
    </row>
    <row r="161" spans="1:45">
      <c r="A161" s="131">
        <v>40</v>
      </c>
      <c r="B161" s="126" t="s">
        <v>14</v>
      </c>
      <c r="C161" s="183">
        <f t="shared" si="34"/>
        <v>0</v>
      </c>
      <c r="D161" s="183">
        <f t="shared" si="34"/>
        <v>0</v>
      </c>
      <c r="E161" s="183">
        <f t="shared" si="34"/>
        <v>0</v>
      </c>
      <c r="F161" s="183">
        <f t="shared" si="34"/>
        <v>0</v>
      </c>
      <c r="G161" s="183">
        <f t="shared" si="34"/>
        <v>0</v>
      </c>
      <c r="H161" s="183">
        <f t="shared" si="34"/>
        <v>0</v>
      </c>
      <c r="I161" s="183">
        <f t="shared" si="34"/>
        <v>0</v>
      </c>
      <c r="J161" s="183">
        <f t="shared" si="34"/>
        <v>0</v>
      </c>
      <c r="K161" s="183">
        <f t="shared" si="34"/>
        <v>0</v>
      </c>
      <c r="L161" s="183">
        <f t="shared" si="34"/>
        <v>0</v>
      </c>
      <c r="M161" s="183">
        <f t="shared" si="34"/>
        <v>0</v>
      </c>
      <c r="N161" s="183">
        <f t="shared" si="34"/>
        <v>0</v>
      </c>
      <c r="O161" s="183">
        <f t="shared" si="34"/>
        <v>0</v>
      </c>
      <c r="P161" s="183">
        <f t="shared" si="34"/>
        <v>0</v>
      </c>
      <c r="Q161" s="183">
        <f t="shared" si="34"/>
        <v>0</v>
      </c>
      <c r="R161" s="183">
        <f t="shared" si="34"/>
        <v>0</v>
      </c>
      <c r="S161" s="183">
        <f t="shared" si="33"/>
        <v>0</v>
      </c>
      <c r="T161" s="183">
        <f t="shared" si="33"/>
        <v>0</v>
      </c>
      <c r="U161" s="183">
        <f t="shared" si="33"/>
        <v>0</v>
      </c>
      <c r="V161" s="183">
        <f t="shared" si="33"/>
        <v>0</v>
      </c>
      <c r="W161" s="183">
        <f t="shared" si="33"/>
        <v>0</v>
      </c>
      <c r="X161" s="183">
        <f t="shared" si="33"/>
        <v>0</v>
      </c>
      <c r="Y161" s="183">
        <f t="shared" si="33"/>
        <v>0</v>
      </c>
      <c r="Z161" s="183">
        <f t="shared" si="33"/>
        <v>0</v>
      </c>
      <c r="AA161" s="183">
        <f t="shared" si="33"/>
        <v>0</v>
      </c>
      <c r="AB161" s="183">
        <f t="shared" si="33"/>
        <v>0</v>
      </c>
      <c r="AC161" s="183">
        <f t="shared" si="33"/>
        <v>0</v>
      </c>
      <c r="AD161" s="183">
        <f t="shared" si="33"/>
        <v>0</v>
      </c>
      <c r="AE161" s="183">
        <f t="shared" si="33"/>
        <v>0</v>
      </c>
      <c r="AF161" s="183">
        <f t="shared" si="33"/>
        <v>0</v>
      </c>
      <c r="AG161" s="183">
        <f t="shared" si="33"/>
        <v>0</v>
      </c>
      <c r="AH161" s="183">
        <f t="shared" si="33"/>
        <v>0</v>
      </c>
      <c r="AI161" s="183">
        <f t="shared" si="33"/>
        <v>0</v>
      </c>
      <c r="AJ161" s="183">
        <f t="shared" si="33"/>
        <v>0</v>
      </c>
      <c r="AK161" s="183">
        <f t="shared" si="33"/>
        <v>0</v>
      </c>
      <c r="AL161" s="183">
        <f t="shared" si="33"/>
        <v>0</v>
      </c>
      <c r="AM161" s="183">
        <f t="shared" si="33"/>
        <v>0</v>
      </c>
      <c r="AN161" s="183">
        <f t="shared" si="33"/>
        <v>0</v>
      </c>
      <c r="AO161" s="183">
        <f t="shared" si="33"/>
        <v>0</v>
      </c>
      <c r="AP161" s="183">
        <f t="shared" si="33"/>
        <v>1</v>
      </c>
      <c r="AQ161" s="183">
        <f t="shared" si="33"/>
        <v>0</v>
      </c>
      <c r="AR161" s="183">
        <f t="shared" si="33"/>
        <v>0</v>
      </c>
      <c r="AS161" s="183">
        <f t="shared" si="33"/>
        <v>0</v>
      </c>
    </row>
    <row r="162" spans="1:45">
      <c r="A162" s="131">
        <v>41</v>
      </c>
      <c r="B162" s="126" t="s">
        <v>15</v>
      </c>
      <c r="C162" s="183">
        <f t="shared" si="34"/>
        <v>0</v>
      </c>
      <c r="D162" s="183">
        <f t="shared" si="34"/>
        <v>0</v>
      </c>
      <c r="E162" s="183">
        <f t="shared" si="34"/>
        <v>0</v>
      </c>
      <c r="F162" s="183">
        <f t="shared" si="34"/>
        <v>0</v>
      </c>
      <c r="G162" s="183">
        <f t="shared" si="34"/>
        <v>0</v>
      </c>
      <c r="H162" s="183">
        <f t="shared" si="34"/>
        <v>0</v>
      </c>
      <c r="I162" s="183">
        <f t="shared" si="34"/>
        <v>0</v>
      </c>
      <c r="J162" s="183">
        <f t="shared" si="34"/>
        <v>0</v>
      </c>
      <c r="K162" s="183">
        <f t="shared" si="34"/>
        <v>0</v>
      </c>
      <c r="L162" s="183">
        <f t="shared" si="34"/>
        <v>0</v>
      </c>
      <c r="M162" s="183">
        <f t="shared" si="34"/>
        <v>0</v>
      </c>
      <c r="N162" s="183">
        <f t="shared" si="34"/>
        <v>0</v>
      </c>
      <c r="O162" s="183">
        <f t="shared" si="34"/>
        <v>0</v>
      </c>
      <c r="P162" s="183">
        <f t="shared" si="34"/>
        <v>0</v>
      </c>
      <c r="Q162" s="183">
        <f t="shared" si="34"/>
        <v>0</v>
      </c>
      <c r="R162" s="183">
        <f t="shared" si="34"/>
        <v>0</v>
      </c>
      <c r="S162" s="183">
        <f t="shared" si="33"/>
        <v>0</v>
      </c>
      <c r="T162" s="183">
        <f t="shared" si="33"/>
        <v>0</v>
      </c>
      <c r="U162" s="183">
        <f t="shared" si="33"/>
        <v>0</v>
      </c>
      <c r="V162" s="183">
        <f t="shared" si="33"/>
        <v>0</v>
      </c>
      <c r="W162" s="183">
        <f t="shared" si="33"/>
        <v>0</v>
      </c>
      <c r="X162" s="183">
        <f t="shared" si="33"/>
        <v>0</v>
      </c>
      <c r="Y162" s="183">
        <f t="shared" si="33"/>
        <v>0</v>
      </c>
      <c r="Z162" s="183">
        <f t="shared" si="33"/>
        <v>0</v>
      </c>
      <c r="AA162" s="183">
        <f t="shared" si="33"/>
        <v>0</v>
      </c>
      <c r="AB162" s="183">
        <f t="shared" si="33"/>
        <v>0</v>
      </c>
      <c r="AC162" s="183">
        <f t="shared" si="33"/>
        <v>0</v>
      </c>
      <c r="AD162" s="183">
        <f t="shared" si="33"/>
        <v>0</v>
      </c>
      <c r="AE162" s="183">
        <f t="shared" si="33"/>
        <v>0</v>
      </c>
      <c r="AF162" s="183">
        <f t="shared" si="33"/>
        <v>0</v>
      </c>
      <c r="AG162" s="183">
        <f t="shared" si="33"/>
        <v>0</v>
      </c>
      <c r="AH162" s="183">
        <f t="shared" si="33"/>
        <v>0</v>
      </c>
      <c r="AI162" s="183">
        <f t="shared" si="33"/>
        <v>0</v>
      </c>
      <c r="AJ162" s="183">
        <f t="shared" si="33"/>
        <v>0</v>
      </c>
      <c r="AK162" s="183">
        <f t="shared" si="33"/>
        <v>0</v>
      </c>
      <c r="AL162" s="183">
        <f t="shared" si="33"/>
        <v>0</v>
      </c>
      <c r="AM162" s="183">
        <f t="shared" si="33"/>
        <v>0</v>
      </c>
      <c r="AN162" s="183">
        <f t="shared" si="33"/>
        <v>0</v>
      </c>
      <c r="AO162" s="183">
        <f t="shared" si="33"/>
        <v>0</v>
      </c>
      <c r="AP162" s="183">
        <f t="shared" si="33"/>
        <v>0</v>
      </c>
      <c r="AQ162" s="183">
        <f t="shared" si="33"/>
        <v>1</v>
      </c>
      <c r="AR162" s="183">
        <f t="shared" si="33"/>
        <v>0</v>
      </c>
      <c r="AS162" s="183">
        <f t="shared" si="33"/>
        <v>0</v>
      </c>
    </row>
    <row r="163" spans="1:45">
      <c r="A163" s="131">
        <v>42</v>
      </c>
      <c r="B163" s="126" t="s">
        <v>80</v>
      </c>
      <c r="C163" s="183">
        <f t="shared" si="34"/>
        <v>0</v>
      </c>
      <c r="D163" s="183">
        <f t="shared" si="34"/>
        <v>0</v>
      </c>
      <c r="E163" s="183">
        <f t="shared" si="34"/>
        <v>0</v>
      </c>
      <c r="F163" s="183">
        <f t="shared" si="34"/>
        <v>0</v>
      </c>
      <c r="G163" s="183">
        <f t="shared" si="34"/>
        <v>0</v>
      </c>
      <c r="H163" s="183">
        <f t="shared" si="34"/>
        <v>0</v>
      </c>
      <c r="I163" s="183">
        <f t="shared" si="34"/>
        <v>0</v>
      </c>
      <c r="J163" s="183">
        <f t="shared" si="34"/>
        <v>0</v>
      </c>
      <c r="K163" s="183">
        <f t="shared" si="34"/>
        <v>0</v>
      </c>
      <c r="L163" s="183">
        <f t="shared" si="34"/>
        <v>0</v>
      </c>
      <c r="M163" s="183">
        <f t="shared" si="34"/>
        <v>0</v>
      </c>
      <c r="N163" s="183">
        <f t="shared" si="34"/>
        <v>0</v>
      </c>
      <c r="O163" s="183">
        <f t="shared" si="34"/>
        <v>0</v>
      </c>
      <c r="P163" s="183">
        <f t="shared" si="34"/>
        <v>0</v>
      </c>
      <c r="Q163" s="183">
        <f t="shared" si="34"/>
        <v>0</v>
      </c>
      <c r="R163" s="183">
        <f t="shared" si="34"/>
        <v>0</v>
      </c>
      <c r="S163" s="183">
        <f t="shared" si="33"/>
        <v>0</v>
      </c>
      <c r="T163" s="183">
        <f t="shared" si="33"/>
        <v>0</v>
      </c>
      <c r="U163" s="183">
        <f t="shared" si="33"/>
        <v>0</v>
      </c>
      <c r="V163" s="183">
        <f t="shared" si="33"/>
        <v>0</v>
      </c>
      <c r="W163" s="183">
        <f t="shared" si="33"/>
        <v>0</v>
      </c>
      <c r="X163" s="183">
        <f t="shared" si="33"/>
        <v>0</v>
      </c>
      <c r="Y163" s="183">
        <f t="shared" si="33"/>
        <v>0</v>
      </c>
      <c r="Z163" s="183">
        <f t="shared" si="33"/>
        <v>0</v>
      </c>
      <c r="AA163" s="183">
        <f t="shared" si="33"/>
        <v>0</v>
      </c>
      <c r="AB163" s="183">
        <f t="shared" si="33"/>
        <v>0</v>
      </c>
      <c r="AC163" s="183">
        <f t="shared" si="33"/>
        <v>0</v>
      </c>
      <c r="AD163" s="183">
        <f t="shared" si="33"/>
        <v>0</v>
      </c>
      <c r="AE163" s="183">
        <f t="shared" si="33"/>
        <v>0</v>
      </c>
      <c r="AF163" s="183">
        <f t="shared" si="33"/>
        <v>0</v>
      </c>
      <c r="AG163" s="183">
        <f t="shared" si="33"/>
        <v>0</v>
      </c>
      <c r="AH163" s="183">
        <f t="shared" si="33"/>
        <v>0</v>
      </c>
      <c r="AI163" s="183">
        <f t="shared" si="33"/>
        <v>0</v>
      </c>
      <c r="AJ163" s="183">
        <f t="shared" si="33"/>
        <v>0</v>
      </c>
      <c r="AK163" s="183">
        <f t="shared" si="33"/>
        <v>0</v>
      </c>
      <c r="AL163" s="183">
        <f t="shared" si="33"/>
        <v>0</v>
      </c>
      <c r="AM163" s="183">
        <f t="shared" si="33"/>
        <v>0</v>
      </c>
      <c r="AN163" s="183">
        <f t="shared" si="33"/>
        <v>0</v>
      </c>
      <c r="AO163" s="183">
        <f t="shared" si="33"/>
        <v>0</v>
      </c>
      <c r="AP163" s="183">
        <f t="shared" si="33"/>
        <v>0</v>
      </c>
      <c r="AQ163" s="183">
        <f t="shared" si="33"/>
        <v>0</v>
      </c>
      <c r="AR163" s="183">
        <f t="shared" si="33"/>
        <v>1</v>
      </c>
      <c r="AS163" s="183">
        <f t="shared" si="33"/>
        <v>0</v>
      </c>
    </row>
    <row r="164" spans="1:45">
      <c r="A164" s="131">
        <v>43</v>
      </c>
      <c r="B164" s="120" t="s">
        <v>5</v>
      </c>
      <c r="C164" s="183">
        <f t="shared" si="34"/>
        <v>0</v>
      </c>
      <c r="D164" s="183">
        <f t="shared" si="34"/>
        <v>0</v>
      </c>
      <c r="E164" s="183">
        <f t="shared" si="34"/>
        <v>0</v>
      </c>
      <c r="F164" s="183">
        <f t="shared" si="34"/>
        <v>0</v>
      </c>
      <c r="G164" s="183">
        <f t="shared" si="34"/>
        <v>0</v>
      </c>
      <c r="H164" s="183">
        <f t="shared" si="34"/>
        <v>0</v>
      </c>
      <c r="I164" s="183">
        <f t="shared" si="34"/>
        <v>0</v>
      </c>
      <c r="J164" s="183">
        <f t="shared" si="34"/>
        <v>0</v>
      </c>
      <c r="K164" s="183">
        <f t="shared" si="34"/>
        <v>0</v>
      </c>
      <c r="L164" s="183">
        <f t="shared" si="34"/>
        <v>0</v>
      </c>
      <c r="M164" s="183">
        <f t="shared" si="34"/>
        <v>0</v>
      </c>
      <c r="N164" s="183">
        <f t="shared" si="34"/>
        <v>0</v>
      </c>
      <c r="O164" s="183">
        <f t="shared" si="34"/>
        <v>0</v>
      </c>
      <c r="P164" s="183">
        <f t="shared" si="34"/>
        <v>0</v>
      </c>
      <c r="Q164" s="183">
        <f t="shared" si="34"/>
        <v>0</v>
      </c>
      <c r="R164" s="183">
        <f t="shared" si="34"/>
        <v>0</v>
      </c>
      <c r="S164" s="183">
        <f t="shared" si="33"/>
        <v>0</v>
      </c>
      <c r="T164" s="183">
        <f t="shared" si="33"/>
        <v>0</v>
      </c>
      <c r="U164" s="183">
        <f t="shared" si="33"/>
        <v>0</v>
      </c>
      <c r="V164" s="183">
        <f t="shared" si="33"/>
        <v>0</v>
      </c>
      <c r="W164" s="183">
        <f t="shared" si="33"/>
        <v>0</v>
      </c>
      <c r="X164" s="183">
        <f t="shared" si="33"/>
        <v>0</v>
      </c>
      <c r="Y164" s="183">
        <f t="shared" si="33"/>
        <v>0</v>
      </c>
      <c r="Z164" s="183">
        <f t="shared" si="33"/>
        <v>0</v>
      </c>
      <c r="AA164" s="183">
        <f t="shared" si="33"/>
        <v>0</v>
      </c>
      <c r="AB164" s="183">
        <f t="shared" si="33"/>
        <v>0</v>
      </c>
      <c r="AC164" s="183">
        <f t="shared" si="33"/>
        <v>0</v>
      </c>
      <c r="AD164" s="183">
        <f t="shared" si="33"/>
        <v>0</v>
      </c>
      <c r="AE164" s="183">
        <f t="shared" si="33"/>
        <v>0</v>
      </c>
      <c r="AF164" s="183">
        <f t="shared" si="33"/>
        <v>0</v>
      </c>
      <c r="AG164" s="183">
        <f t="shared" si="33"/>
        <v>0</v>
      </c>
      <c r="AH164" s="183">
        <f t="shared" si="33"/>
        <v>0</v>
      </c>
      <c r="AI164" s="183">
        <f t="shared" si="33"/>
        <v>0</v>
      </c>
      <c r="AJ164" s="183">
        <f t="shared" si="33"/>
        <v>0</v>
      </c>
      <c r="AK164" s="183">
        <f t="shared" si="33"/>
        <v>0</v>
      </c>
      <c r="AL164" s="183">
        <f t="shared" si="33"/>
        <v>0</v>
      </c>
      <c r="AM164" s="183">
        <f t="shared" si="33"/>
        <v>0</v>
      </c>
      <c r="AN164" s="183">
        <f t="shared" si="33"/>
        <v>0</v>
      </c>
      <c r="AO164" s="183">
        <f t="shared" si="33"/>
        <v>0</v>
      </c>
      <c r="AP164" s="183">
        <f t="shared" si="33"/>
        <v>0</v>
      </c>
      <c r="AQ164" s="183">
        <f t="shared" si="33"/>
        <v>0</v>
      </c>
      <c r="AR164" s="183">
        <f t="shared" si="33"/>
        <v>0</v>
      </c>
      <c r="AS164" s="183">
        <f t="shared" si="33"/>
        <v>1</v>
      </c>
    </row>
    <row r="167" spans="1:45">
      <c r="A167" s="107" t="s">
        <v>226</v>
      </c>
    </row>
    <row r="168" spans="1:45">
      <c r="A168" s="480" t="s">
        <v>157</v>
      </c>
      <c r="B168" s="481"/>
      <c r="C168" s="109">
        <v>1</v>
      </c>
      <c r="D168" s="110">
        <v>2</v>
      </c>
      <c r="E168" s="110">
        <v>3</v>
      </c>
      <c r="F168" s="110">
        <v>4</v>
      </c>
      <c r="G168" s="110">
        <v>5</v>
      </c>
      <c r="H168" s="110">
        <v>6</v>
      </c>
      <c r="I168" s="110">
        <v>7</v>
      </c>
      <c r="J168" s="110">
        <v>8</v>
      </c>
      <c r="K168" s="110">
        <v>9</v>
      </c>
      <c r="L168" s="110">
        <v>10</v>
      </c>
      <c r="M168" s="110">
        <v>11</v>
      </c>
      <c r="N168" s="110">
        <v>12</v>
      </c>
      <c r="O168" s="110">
        <v>13</v>
      </c>
      <c r="P168" s="110">
        <v>14</v>
      </c>
      <c r="Q168" s="110">
        <v>15</v>
      </c>
      <c r="R168" s="110">
        <v>16</v>
      </c>
      <c r="S168" s="110">
        <v>17</v>
      </c>
      <c r="T168" s="110">
        <v>18</v>
      </c>
      <c r="U168" s="110">
        <v>19</v>
      </c>
      <c r="V168" s="110">
        <v>20</v>
      </c>
      <c r="W168" s="110">
        <v>21</v>
      </c>
      <c r="X168" s="110">
        <v>22</v>
      </c>
      <c r="Y168" s="110">
        <v>23</v>
      </c>
      <c r="Z168" s="110">
        <v>24</v>
      </c>
      <c r="AA168" s="110">
        <v>25</v>
      </c>
      <c r="AB168" s="110">
        <v>26</v>
      </c>
      <c r="AC168" s="110">
        <v>27</v>
      </c>
      <c r="AD168" s="110">
        <v>28</v>
      </c>
      <c r="AE168" s="110">
        <v>29</v>
      </c>
      <c r="AF168" s="110">
        <v>30</v>
      </c>
      <c r="AG168" s="110">
        <v>31</v>
      </c>
      <c r="AH168" s="110">
        <v>32</v>
      </c>
      <c r="AI168" s="110">
        <v>33</v>
      </c>
      <c r="AJ168" s="110">
        <v>34</v>
      </c>
      <c r="AK168" s="110">
        <v>35</v>
      </c>
      <c r="AL168" s="110">
        <v>36</v>
      </c>
      <c r="AM168" s="110">
        <v>37</v>
      </c>
      <c r="AN168" s="110">
        <v>38</v>
      </c>
      <c r="AO168" s="110">
        <v>39</v>
      </c>
      <c r="AP168" s="110">
        <v>40</v>
      </c>
      <c r="AQ168" s="110">
        <v>41</v>
      </c>
      <c r="AR168" s="110">
        <v>42</v>
      </c>
      <c r="AS168" s="110">
        <v>43</v>
      </c>
    </row>
    <row r="169" spans="1:45" ht="54">
      <c r="A169" s="482"/>
      <c r="B169" s="483"/>
      <c r="C169" s="114" t="s">
        <v>22</v>
      </c>
      <c r="D169" s="115" t="s">
        <v>24</v>
      </c>
      <c r="E169" s="115" t="s">
        <v>26</v>
      </c>
      <c r="F169" s="115" t="s">
        <v>28</v>
      </c>
      <c r="G169" s="116" t="s">
        <v>30</v>
      </c>
      <c r="H169" s="115" t="s">
        <v>32</v>
      </c>
      <c r="I169" s="116" t="s">
        <v>34</v>
      </c>
      <c r="J169" s="115" t="s">
        <v>36</v>
      </c>
      <c r="K169" s="115" t="s">
        <v>38</v>
      </c>
      <c r="L169" s="116" t="s">
        <v>40</v>
      </c>
      <c r="M169" s="116" t="s">
        <v>42</v>
      </c>
      <c r="N169" s="115" t="s">
        <v>44</v>
      </c>
      <c r="O169" s="115" t="s">
        <v>46</v>
      </c>
      <c r="P169" s="115" t="s">
        <v>48</v>
      </c>
      <c r="Q169" s="115" t="s">
        <v>50</v>
      </c>
      <c r="R169" s="115" t="s">
        <v>52</v>
      </c>
      <c r="S169" s="115" t="s">
        <v>54</v>
      </c>
      <c r="T169" s="115" t="s">
        <v>56</v>
      </c>
      <c r="U169" s="116" t="s">
        <v>58</v>
      </c>
      <c r="V169" s="116" t="s">
        <v>60</v>
      </c>
      <c r="W169" s="115" t="s">
        <v>62</v>
      </c>
      <c r="X169" s="115" t="s">
        <v>64</v>
      </c>
      <c r="Y169" s="116" t="s">
        <v>66</v>
      </c>
      <c r="Z169" s="115" t="s">
        <v>68</v>
      </c>
      <c r="AA169" s="115" t="s">
        <v>69</v>
      </c>
      <c r="AB169" s="115" t="s">
        <v>70</v>
      </c>
      <c r="AC169" s="115" t="s">
        <v>71</v>
      </c>
      <c r="AD169" s="115" t="s">
        <v>72</v>
      </c>
      <c r="AE169" s="115" t="s">
        <v>153</v>
      </c>
      <c r="AF169" s="115" t="s">
        <v>73</v>
      </c>
      <c r="AG169" s="115" t="s">
        <v>74</v>
      </c>
      <c r="AH169" s="115" t="s">
        <v>75</v>
      </c>
      <c r="AI169" s="116" t="s">
        <v>76</v>
      </c>
      <c r="AJ169" s="116" t="s">
        <v>77</v>
      </c>
      <c r="AK169" s="116" t="s">
        <v>78</v>
      </c>
      <c r="AL169" s="116" t="s">
        <v>19</v>
      </c>
      <c r="AM169" s="116" t="s">
        <v>20</v>
      </c>
      <c r="AN169" s="116" t="s">
        <v>79</v>
      </c>
      <c r="AO169" s="115" t="s">
        <v>11</v>
      </c>
      <c r="AP169" s="115" t="s">
        <v>14</v>
      </c>
      <c r="AQ169" s="115" t="s">
        <v>15</v>
      </c>
      <c r="AR169" s="115" t="s">
        <v>80</v>
      </c>
      <c r="AS169" s="115" t="s">
        <v>5</v>
      </c>
    </row>
    <row r="170" spans="1:45">
      <c r="A170" s="119" t="s">
        <v>180</v>
      </c>
      <c r="B170" s="120" t="s">
        <v>22</v>
      </c>
      <c r="C170" s="200">
        <f>C122*$BP7</f>
        <v>0.63318330972404024</v>
      </c>
      <c r="D170" s="200">
        <f t="shared" ref="D170:AS176" si="35">D122*$BP7</f>
        <v>0</v>
      </c>
      <c r="E170" s="200">
        <f t="shared" si="35"/>
        <v>0</v>
      </c>
      <c r="F170" s="200">
        <f t="shared" si="35"/>
        <v>0</v>
      </c>
      <c r="G170" s="200">
        <f t="shared" si="35"/>
        <v>0</v>
      </c>
      <c r="H170" s="200">
        <f t="shared" si="35"/>
        <v>0</v>
      </c>
      <c r="I170" s="200">
        <f t="shared" si="35"/>
        <v>0</v>
      </c>
      <c r="J170" s="200">
        <f t="shared" si="35"/>
        <v>0</v>
      </c>
      <c r="K170" s="200">
        <f t="shared" si="35"/>
        <v>0</v>
      </c>
      <c r="L170" s="200">
        <f t="shared" si="35"/>
        <v>0</v>
      </c>
      <c r="M170" s="200">
        <f t="shared" si="35"/>
        <v>0</v>
      </c>
      <c r="N170" s="200">
        <f t="shared" si="35"/>
        <v>0</v>
      </c>
      <c r="O170" s="200">
        <f t="shared" si="35"/>
        <v>0</v>
      </c>
      <c r="P170" s="200">
        <f t="shared" si="35"/>
        <v>0</v>
      </c>
      <c r="Q170" s="200">
        <f t="shared" si="35"/>
        <v>0</v>
      </c>
      <c r="R170" s="200">
        <f t="shared" si="35"/>
        <v>0</v>
      </c>
      <c r="S170" s="200">
        <f t="shared" si="35"/>
        <v>0</v>
      </c>
      <c r="T170" s="200">
        <f t="shared" si="35"/>
        <v>0</v>
      </c>
      <c r="U170" s="200">
        <f t="shared" si="35"/>
        <v>0</v>
      </c>
      <c r="V170" s="200">
        <f t="shared" si="35"/>
        <v>0</v>
      </c>
      <c r="W170" s="200">
        <f t="shared" si="35"/>
        <v>0</v>
      </c>
      <c r="X170" s="200">
        <f t="shared" si="35"/>
        <v>0</v>
      </c>
      <c r="Y170" s="200">
        <f t="shared" si="35"/>
        <v>0</v>
      </c>
      <c r="Z170" s="200">
        <f t="shared" si="35"/>
        <v>0</v>
      </c>
      <c r="AA170" s="200">
        <f t="shared" si="35"/>
        <v>0</v>
      </c>
      <c r="AB170" s="200">
        <f t="shared" si="35"/>
        <v>0</v>
      </c>
      <c r="AC170" s="200">
        <f t="shared" si="35"/>
        <v>0</v>
      </c>
      <c r="AD170" s="200">
        <f t="shared" si="35"/>
        <v>0</v>
      </c>
      <c r="AE170" s="200">
        <f t="shared" si="35"/>
        <v>0</v>
      </c>
      <c r="AF170" s="200">
        <f t="shared" si="35"/>
        <v>0</v>
      </c>
      <c r="AG170" s="200">
        <f t="shared" si="35"/>
        <v>0</v>
      </c>
      <c r="AH170" s="200">
        <f t="shared" si="35"/>
        <v>0</v>
      </c>
      <c r="AI170" s="200">
        <f t="shared" si="35"/>
        <v>0</v>
      </c>
      <c r="AJ170" s="200">
        <f t="shared" si="35"/>
        <v>0</v>
      </c>
      <c r="AK170" s="200">
        <f t="shared" si="35"/>
        <v>0</v>
      </c>
      <c r="AL170" s="200">
        <f t="shared" si="35"/>
        <v>0</v>
      </c>
      <c r="AM170" s="200">
        <f t="shared" si="35"/>
        <v>0</v>
      </c>
      <c r="AN170" s="200">
        <f t="shared" si="35"/>
        <v>0</v>
      </c>
      <c r="AO170" s="200">
        <f t="shared" si="35"/>
        <v>0</v>
      </c>
      <c r="AP170" s="200">
        <f t="shared" si="35"/>
        <v>0</v>
      </c>
      <c r="AQ170" s="200">
        <f t="shared" si="35"/>
        <v>0</v>
      </c>
      <c r="AR170" s="200">
        <f t="shared" si="35"/>
        <v>0</v>
      </c>
      <c r="AS170" s="200">
        <f t="shared" si="35"/>
        <v>0</v>
      </c>
    </row>
    <row r="171" spans="1:45">
      <c r="A171" s="119" t="s">
        <v>128</v>
      </c>
      <c r="B171" s="120" t="s">
        <v>24</v>
      </c>
      <c r="C171" s="200">
        <f t="shared" ref="C171:R186" si="36">C123*$BP8</f>
        <v>0</v>
      </c>
      <c r="D171" s="200">
        <f t="shared" si="35"/>
        <v>0.30704225352112668</v>
      </c>
      <c r="E171" s="200">
        <f t="shared" si="35"/>
        <v>0</v>
      </c>
      <c r="F171" s="200">
        <f t="shared" si="35"/>
        <v>0</v>
      </c>
      <c r="G171" s="200">
        <f t="shared" si="35"/>
        <v>0</v>
      </c>
      <c r="H171" s="200">
        <f t="shared" si="35"/>
        <v>0</v>
      </c>
      <c r="I171" s="200">
        <f t="shared" si="35"/>
        <v>0</v>
      </c>
      <c r="J171" s="200">
        <f t="shared" si="35"/>
        <v>0</v>
      </c>
      <c r="K171" s="200">
        <f t="shared" si="35"/>
        <v>0</v>
      </c>
      <c r="L171" s="200">
        <f t="shared" si="35"/>
        <v>0</v>
      </c>
      <c r="M171" s="200">
        <f t="shared" si="35"/>
        <v>0</v>
      </c>
      <c r="N171" s="200">
        <f t="shared" si="35"/>
        <v>0</v>
      </c>
      <c r="O171" s="200">
        <f t="shared" si="35"/>
        <v>0</v>
      </c>
      <c r="P171" s="200">
        <f t="shared" si="35"/>
        <v>0</v>
      </c>
      <c r="Q171" s="200">
        <f t="shared" si="35"/>
        <v>0</v>
      </c>
      <c r="R171" s="200">
        <f t="shared" si="35"/>
        <v>0</v>
      </c>
      <c r="S171" s="200">
        <f t="shared" si="35"/>
        <v>0</v>
      </c>
      <c r="T171" s="200">
        <f t="shared" si="35"/>
        <v>0</v>
      </c>
      <c r="U171" s="200">
        <f t="shared" si="35"/>
        <v>0</v>
      </c>
      <c r="V171" s="200">
        <f t="shared" si="35"/>
        <v>0</v>
      </c>
      <c r="W171" s="200">
        <f t="shared" si="35"/>
        <v>0</v>
      </c>
      <c r="X171" s="200">
        <f t="shared" si="35"/>
        <v>0</v>
      </c>
      <c r="Y171" s="200">
        <f t="shared" si="35"/>
        <v>0</v>
      </c>
      <c r="Z171" s="200">
        <f t="shared" si="35"/>
        <v>0</v>
      </c>
      <c r="AA171" s="200">
        <f t="shared" si="35"/>
        <v>0</v>
      </c>
      <c r="AB171" s="200">
        <f t="shared" si="35"/>
        <v>0</v>
      </c>
      <c r="AC171" s="200">
        <f t="shared" si="35"/>
        <v>0</v>
      </c>
      <c r="AD171" s="200">
        <f t="shared" si="35"/>
        <v>0</v>
      </c>
      <c r="AE171" s="200">
        <f t="shared" si="35"/>
        <v>0</v>
      </c>
      <c r="AF171" s="200">
        <f t="shared" si="35"/>
        <v>0</v>
      </c>
      <c r="AG171" s="200">
        <f t="shared" si="35"/>
        <v>0</v>
      </c>
      <c r="AH171" s="200">
        <f t="shared" si="35"/>
        <v>0</v>
      </c>
      <c r="AI171" s="200">
        <f t="shared" si="35"/>
        <v>0</v>
      </c>
      <c r="AJ171" s="200">
        <f t="shared" si="35"/>
        <v>0</v>
      </c>
      <c r="AK171" s="200">
        <f t="shared" si="35"/>
        <v>0</v>
      </c>
      <c r="AL171" s="200">
        <f t="shared" si="35"/>
        <v>0</v>
      </c>
      <c r="AM171" s="200">
        <f t="shared" si="35"/>
        <v>0</v>
      </c>
      <c r="AN171" s="200">
        <f t="shared" si="35"/>
        <v>0</v>
      </c>
      <c r="AO171" s="200">
        <f t="shared" si="35"/>
        <v>0</v>
      </c>
      <c r="AP171" s="200">
        <f t="shared" si="35"/>
        <v>0</v>
      </c>
      <c r="AQ171" s="200">
        <f t="shared" si="35"/>
        <v>0</v>
      </c>
      <c r="AR171" s="200">
        <f t="shared" si="35"/>
        <v>0</v>
      </c>
      <c r="AS171" s="200">
        <f t="shared" si="35"/>
        <v>0</v>
      </c>
    </row>
    <row r="172" spans="1:45">
      <c r="A172" s="119" t="s">
        <v>125</v>
      </c>
      <c r="B172" s="120" t="s">
        <v>26</v>
      </c>
      <c r="C172" s="200">
        <f t="shared" si="36"/>
        <v>0</v>
      </c>
      <c r="D172" s="200">
        <f t="shared" si="35"/>
        <v>0</v>
      </c>
      <c r="E172" s="200">
        <f t="shared" si="35"/>
        <v>0.83310983786419601</v>
      </c>
      <c r="F172" s="200">
        <f t="shared" si="35"/>
        <v>0</v>
      </c>
      <c r="G172" s="200">
        <f t="shared" si="35"/>
        <v>0</v>
      </c>
      <c r="H172" s="200">
        <f t="shared" si="35"/>
        <v>0</v>
      </c>
      <c r="I172" s="200">
        <f t="shared" si="35"/>
        <v>0</v>
      </c>
      <c r="J172" s="200">
        <f t="shared" si="35"/>
        <v>0</v>
      </c>
      <c r="K172" s="200">
        <f t="shared" si="35"/>
        <v>0</v>
      </c>
      <c r="L172" s="200">
        <f t="shared" si="35"/>
        <v>0</v>
      </c>
      <c r="M172" s="200">
        <f t="shared" si="35"/>
        <v>0</v>
      </c>
      <c r="N172" s="200">
        <f t="shared" si="35"/>
        <v>0</v>
      </c>
      <c r="O172" s="200">
        <f t="shared" si="35"/>
        <v>0</v>
      </c>
      <c r="P172" s="200">
        <f t="shared" si="35"/>
        <v>0</v>
      </c>
      <c r="Q172" s="200">
        <f t="shared" si="35"/>
        <v>0</v>
      </c>
      <c r="R172" s="200">
        <f t="shared" si="35"/>
        <v>0</v>
      </c>
      <c r="S172" s="200">
        <f t="shared" si="35"/>
        <v>0</v>
      </c>
      <c r="T172" s="200">
        <f t="shared" si="35"/>
        <v>0</v>
      </c>
      <c r="U172" s="200">
        <f t="shared" si="35"/>
        <v>0</v>
      </c>
      <c r="V172" s="200">
        <f t="shared" si="35"/>
        <v>0</v>
      </c>
      <c r="W172" s="200">
        <f t="shared" si="35"/>
        <v>0</v>
      </c>
      <c r="X172" s="200">
        <f t="shared" si="35"/>
        <v>0</v>
      </c>
      <c r="Y172" s="200">
        <f t="shared" si="35"/>
        <v>0</v>
      </c>
      <c r="Z172" s="200">
        <f t="shared" si="35"/>
        <v>0</v>
      </c>
      <c r="AA172" s="200">
        <f t="shared" si="35"/>
        <v>0</v>
      </c>
      <c r="AB172" s="200">
        <f t="shared" si="35"/>
        <v>0</v>
      </c>
      <c r="AC172" s="200">
        <f t="shared" si="35"/>
        <v>0</v>
      </c>
      <c r="AD172" s="200">
        <f t="shared" si="35"/>
        <v>0</v>
      </c>
      <c r="AE172" s="200">
        <f t="shared" si="35"/>
        <v>0</v>
      </c>
      <c r="AF172" s="200">
        <f t="shared" si="35"/>
        <v>0</v>
      </c>
      <c r="AG172" s="200">
        <f t="shared" si="35"/>
        <v>0</v>
      </c>
      <c r="AH172" s="200">
        <f t="shared" si="35"/>
        <v>0</v>
      </c>
      <c r="AI172" s="200">
        <f t="shared" si="35"/>
        <v>0</v>
      </c>
      <c r="AJ172" s="200">
        <f t="shared" si="35"/>
        <v>0</v>
      </c>
      <c r="AK172" s="200">
        <f t="shared" si="35"/>
        <v>0</v>
      </c>
      <c r="AL172" s="200">
        <f t="shared" si="35"/>
        <v>0</v>
      </c>
      <c r="AM172" s="200">
        <f t="shared" si="35"/>
        <v>0</v>
      </c>
      <c r="AN172" s="200">
        <f t="shared" si="35"/>
        <v>0</v>
      </c>
      <c r="AO172" s="200">
        <f t="shared" si="35"/>
        <v>0</v>
      </c>
      <c r="AP172" s="200">
        <f t="shared" si="35"/>
        <v>0</v>
      </c>
      <c r="AQ172" s="200">
        <f t="shared" si="35"/>
        <v>0</v>
      </c>
      <c r="AR172" s="200">
        <f t="shared" si="35"/>
        <v>0</v>
      </c>
      <c r="AS172" s="200">
        <f t="shared" si="35"/>
        <v>0</v>
      </c>
    </row>
    <row r="173" spans="1:45">
      <c r="A173" s="119" t="s">
        <v>124</v>
      </c>
      <c r="B173" s="120" t="s">
        <v>28</v>
      </c>
      <c r="C173" s="200">
        <f t="shared" si="36"/>
        <v>0</v>
      </c>
      <c r="D173" s="200">
        <f t="shared" si="35"/>
        <v>0</v>
      </c>
      <c r="E173" s="200">
        <f t="shared" si="35"/>
        <v>0</v>
      </c>
      <c r="F173" s="200">
        <f t="shared" si="35"/>
        <v>9.1516065478072617E-2</v>
      </c>
      <c r="G173" s="200">
        <f t="shared" si="35"/>
        <v>0</v>
      </c>
      <c r="H173" s="200">
        <f t="shared" si="35"/>
        <v>0</v>
      </c>
      <c r="I173" s="200">
        <f t="shared" si="35"/>
        <v>0</v>
      </c>
      <c r="J173" s="200">
        <f t="shared" si="35"/>
        <v>0</v>
      </c>
      <c r="K173" s="200">
        <f t="shared" si="35"/>
        <v>0</v>
      </c>
      <c r="L173" s="200">
        <f t="shared" si="35"/>
        <v>0</v>
      </c>
      <c r="M173" s="200">
        <f t="shared" si="35"/>
        <v>0</v>
      </c>
      <c r="N173" s="200">
        <f t="shared" si="35"/>
        <v>0</v>
      </c>
      <c r="O173" s="200">
        <f t="shared" si="35"/>
        <v>0</v>
      </c>
      <c r="P173" s="200">
        <f t="shared" si="35"/>
        <v>0</v>
      </c>
      <c r="Q173" s="200">
        <f t="shared" si="35"/>
        <v>0</v>
      </c>
      <c r="R173" s="200">
        <f t="shared" si="35"/>
        <v>0</v>
      </c>
      <c r="S173" s="200">
        <f t="shared" si="35"/>
        <v>0</v>
      </c>
      <c r="T173" s="200">
        <f t="shared" si="35"/>
        <v>0</v>
      </c>
      <c r="U173" s="200">
        <f t="shared" si="35"/>
        <v>0</v>
      </c>
      <c r="V173" s="200">
        <f t="shared" si="35"/>
        <v>0</v>
      </c>
      <c r="W173" s="200">
        <f t="shared" si="35"/>
        <v>0</v>
      </c>
      <c r="X173" s="200">
        <f t="shared" si="35"/>
        <v>0</v>
      </c>
      <c r="Y173" s="200">
        <f t="shared" si="35"/>
        <v>0</v>
      </c>
      <c r="Z173" s="200">
        <f t="shared" si="35"/>
        <v>0</v>
      </c>
      <c r="AA173" s="200">
        <f t="shared" si="35"/>
        <v>0</v>
      </c>
      <c r="AB173" s="200">
        <f t="shared" si="35"/>
        <v>0</v>
      </c>
      <c r="AC173" s="200">
        <f t="shared" si="35"/>
        <v>0</v>
      </c>
      <c r="AD173" s="200">
        <f t="shared" si="35"/>
        <v>0</v>
      </c>
      <c r="AE173" s="200">
        <f t="shared" si="35"/>
        <v>0</v>
      </c>
      <c r="AF173" s="200">
        <f t="shared" si="35"/>
        <v>0</v>
      </c>
      <c r="AG173" s="200">
        <f t="shared" si="35"/>
        <v>0</v>
      </c>
      <c r="AH173" s="200">
        <f t="shared" si="35"/>
        <v>0</v>
      </c>
      <c r="AI173" s="200">
        <f t="shared" si="35"/>
        <v>0</v>
      </c>
      <c r="AJ173" s="200">
        <f t="shared" si="35"/>
        <v>0</v>
      </c>
      <c r="AK173" s="200">
        <f t="shared" si="35"/>
        <v>0</v>
      </c>
      <c r="AL173" s="200">
        <f t="shared" si="35"/>
        <v>0</v>
      </c>
      <c r="AM173" s="200">
        <f t="shared" si="35"/>
        <v>0</v>
      </c>
      <c r="AN173" s="200">
        <f t="shared" si="35"/>
        <v>0</v>
      </c>
      <c r="AO173" s="200">
        <f t="shared" si="35"/>
        <v>0</v>
      </c>
      <c r="AP173" s="200">
        <f t="shared" si="35"/>
        <v>0</v>
      </c>
      <c r="AQ173" s="200">
        <f t="shared" si="35"/>
        <v>0</v>
      </c>
      <c r="AR173" s="200">
        <f t="shared" si="35"/>
        <v>0</v>
      </c>
      <c r="AS173" s="200">
        <f t="shared" si="35"/>
        <v>0</v>
      </c>
    </row>
    <row r="174" spans="1:45">
      <c r="A174" s="119" t="s">
        <v>129</v>
      </c>
      <c r="B174" s="120" t="s">
        <v>30</v>
      </c>
      <c r="C174" s="200">
        <f t="shared" si="36"/>
        <v>0</v>
      </c>
      <c r="D174" s="200">
        <f t="shared" si="35"/>
        <v>0</v>
      </c>
      <c r="E174" s="200">
        <f t="shared" si="35"/>
        <v>0</v>
      </c>
      <c r="F174" s="200">
        <f t="shared" si="35"/>
        <v>0</v>
      </c>
      <c r="G174" s="200">
        <f t="shared" si="35"/>
        <v>0.38745131583276182</v>
      </c>
      <c r="H174" s="200">
        <f t="shared" si="35"/>
        <v>0</v>
      </c>
      <c r="I174" s="200">
        <f t="shared" si="35"/>
        <v>0</v>
      </c>
      <c r="J174" s="200">
        <f t="shared" si="35"/>
        <v>0</v>
      </c>
      <c r="K174" s="200">
        <f t="shared" si="35"/>
        <v>0</v>
      </c>
      <c r="L174" s="200">
        <f t="shared" si="35"/>
        <v>0</v>
      </c>
      <c r="M174" s="200">
        <f t="shared" si="35"/>
        <v>0</v>
      </c>
      <c r="N174" s="200">
        <f t="shared" si="35"/>
        <v>0</v>
      </c>
      <c r="O174" s="200">
        <f t="shared" si="35"/>
        <v>0</v>
      </c>
      <c r="P174" s="200">
        <f t="shared" si="35"/>
        <v>0</v>
      </c>
      <c r="Q174" s="200">
        <f t="shared" si="35"/>
        <v>0</v>
      </c>
      <c r="R174" s="200">
        <f t="shared" si="35"/>
        <v>0</v>
      </c>
      <c r="S174" s="200">
        <f t="shared" si="35"/>
        <v>0</v>
      </c>
      <c r="T174" s="200">
        <f t="shared" si="35"/>
        <v>0</v>
      </c>
      <c r="U174" s="200">
        <f t="shared" si="35"/>
        <v>0</v>
      </c>
      <c r="V174" s="200">
        <f t="shared" si="35"/>
        <v>0</v>
      </c>
      <c r="W174" s="200">
        <f t="shared" si="35"/>
        <v>0</v>
      </c>
      <c r="X174" s="200">
        <f t="shared" si="35"/>
        <v>0</v>
      </c>
      <c r="Y174" s="200">
        <f t="shared" si="35"/>
        <v>0</v>
      </c>
      <c r="Z174" s="200">
        <f t="shared" si="35"/>
        <v>0</v>
      </c>
      <c r="AA174" s="200">
        <f t="shared" si="35"/>
        <v>0</v>
      </c>
      <c r="AB174" s="200">
        <f t="shared" si="35"/>
        <v>0</v>
      </c>
      <c r="AC174" s="200">
        <f t="shared" si="35"/>
        <v>0</v>
      </c>
      <c r="AD174" s="200">
        <f t="shared" si="35"/>
        <v>0</v>
      </c>
      <c r="AE174" s="200">
        <f t="shared" si="35"/>
        <v>0</v>
      </c>
      <c r="AF174" s="200">
        <f t="shared" si="35"/>
        <v>0</v>
      </c>
      <c r="AG174" s="200">
        <f t="shared" si="35"/>
        <v>0</v>
      </c>
      <c r="AH174" s="200">
        <f t="shared" si="35"/>
        <v>0</v>
      </c>
      <c r="AI174" s="200">
        <f t="shared" si="35"/>
        <v>0</v>
      </c>
      <c r="AJ174" s="200">
        <f t="shared" si="35"/>
        <v>0</v>
      </c>
      <c r="AK174" s="200">
        <f t="shared" si="35"/>
        <v>0</v>
      </c>
      <c r="AL174" s="200">
        <f t="shared" si="35"/>
        <v>0</v>
      </c>
      <c r="AM174" s="200">
        <f t="shared" si="35"/>
        <v>0</v>
      </c>
      <c r="AN174" s="200">
        <f t="shared" si="35"/>
        <v>0</v>
      </c>
      <c r="AO174" s="200">
        <f t="shared" si="35"/>
        <v>0</v>
      </c>
      <c r="AP174" s="200">
        <f t="shared" si="35"/>
        <v>0</v>
      </c>
      <c r="AQ174" s="200">
        <f t="shared" si="35"/>
        <v>0</v>
      </c>
      <c r="AR174" s="200">
        <f t="shared" si="35"/>
        <v>0</v>
      </c>
      <c r="AS174" s="200">
        <f t="shared" si="35"/>
        <v>0</v>
      </c>
    </row>
    <row r="175" spans="1:45">
      <c r="A175" s="119" t="s">
        <v>126</v>
      </c>
      <c r="B175" s="120" t="s">
        <v>32</v>
      </c>
      <c r="C175" s="200">
        <f t="shared" si="36"/>
        <v>0</v>
      </c>
      <c r="D175" s="200">
        <f t="shared" si="35"/>
        <v>0</v>
      </c>
      <c r="E175" s="200">
        <f t="shared" si="35"/>
        <v>0</v>
      </c>
      <c r="F175" s="200">
        <f t="shared" si="35"/>
        <v>0</v>
      </c>
      <c r="G175" s="200">
        <f t="shared" si="35"/>
        <v>0</v>
      </c>
      <c r="H175" s="200">
        <f t="shared" si="35"/>
        <v>4.1489748877836519E-3</v>
      </c>
      <c r="I175" s="200">
        <f t="shared" si="35"/>
        <v>0</v>
      </c>
      <c r="J175" s="200">
        <f t="shared" si="35"/>
        <v>0</v>
      </c>
      <c r="K175" s="200">
        <f t="shared" si="35"/>
        <v>0</v>
      </c>
      <c r="L175" s="200">
        <f t="shared" si="35"/>
        <v>0</v>
      </c>
      <c r="M175" s="200">
        <f t="shared" si="35"/>
        <v>0</v>
      </c>
      <c r="N175" s="200">
        <f t="shared" si="35"/>
        <v>0</v>
      </c>
      <c r="O175" s="200">
        <f t="shared" si="35"/>
        <v>0</v>
      </c>
      <c r="P175" s="200">
        <f t="shared" si="35"/>
        <v>0</v>
      </c>
      <c r="Q175" s="200">
        <f t="shared" si="35"/>
        <v>0</v>
      </c>
      <c r="R175" s="200">
        <f t="shared" si="35"/>
        <v>0</v>
      </c>
      <c r="S175" s="200">
        <f t="shared" si="35"/>
        <v>0</v>
      </c>
      <c r="T175" s="200">
        <f t="shared" si="35"/>
        <v>0</v>
      </c>
      <c r="U175" s="200">
        <f t="shared" si="35"/>
        <v>0</v>
      </c>
      <c r="V175" s="200">
        <f t="shared" si="35"/>
        <v>0</v>
      </c>
      <c r="W175" s="200">
        <f t="shared" si="35"/>
        <v>0</v>
      </c>
      <c r="X175" s="200">
        <f t="shared" si="35"/>
        <v>0</v>
      </c>
      <c r="Y175" s="200">
        <f t="shared" si="35"/>
        <v>0</v>
      </c>
      <c r="Z175" s="200">
        <f t="shared" si="35"/>
        <v>0</v>
      </c>
      <c r="AA175" s="200">
        <f t="shared" si="35"/>
        <v>0</v>
      </c>
      <c r="AB175" s="200">
        <f t="shared" si="35"/>
        <v>0</v>
      </c>
      <c r="AC175" s="200">
        <f t="shared" si="35"/>
        <v>0</v>
      </c>
      <c r="AD175" s="200">
        <f t="shared" si="35"/>
        <v>0</v>
      </c>
      <c r="AE175" s="200">
        <f t="shared" si="35"/>
        <v>0</v>
      </c>
      <c r="AF175" s="200">
        <f t="shared" si="35"/>
        <v>0</v>
      </c>
      <c r="AG175" s="200">
        <f t="shared" si="35"/>
        <v>0</v>
      </c>
      <c r="AH175" s="200">
        <f t="shared" si="35"/>
        <v>0</v>
      </c>
      <c r="AI175" s="200">
        <f t="shared" si="35"/>
        <v>0</v>
      </c>
      <c r="AJ175" s="200">
        <f t="shared" si="35"/>
        <v>0</v>
      </c>
      <c r="AK175" s="200">
        <f t="shared" si="35"/>
        <v>0</v>
      </c>
      <c r="AL175" s="200">
        <f t="shared" si="35"/>
        <v>0</v>
      </c>
      <c r="AM175" s="200">
        <f t="shared" si="35"/>
        <v>0</v>
      </c>
      <c r="AN175" s="200">
        <f t="shared" si="35"/>
        <v>0</v>
      </c>
      <c r="AO175" s="200">
        <f t="shared" si="35"/>
        <v>0</v>
      </c>
      <c r="AP175" s="200">
        <f t="shared" si="35"/>
        <v>0</v>
      </c>
      <c r="AQ175" s="200">
        <f t="shared" si="35"/>
        <v>0</v>
      </c>
      <c r="AR175" s="200">
        <f t="shared" si="35"/>
        <v>0</v>
      </c>
      <c r="AS175" s="200">
        <f t="shared" si="35"/>
        <v>0</v>
      </c>
    </row>
    <row r="176" spans="1:45">
      <c r="A176" s="119" t="s">
        <v>127</v>
      </c>
      <c r="B176" s="120" t="s">
        <v>34</v>
      </c>
      <c r="C176" s="200">
        <f t="shared" si="36"/>
        <v>0</v>
      </c>
      <c r="D176" s="200">
        <f t="shared" si="35"/>
        <v>0</v>
      </c>
      <c r="E176" s="200">
        <f t="shared" si="35"/>
        <v>0</v>
      </c>
      <c r="F176" s="200">
        <f t="shared" si="35"/>
        <v>0</v>
      </c>
      <c r="G176" s="200">
        <f t="shared" ref="G176:AS184" si="37">G128*$BP13</f>
        <v>0</v>
      </c>
      <c r="H176" s="200">
        <f t="shared" si="37"/>
        <v>0</v>
      </c>
      <c r="I176" s="200">
        <f t="shared" si="37"/>
        <v>8.4677022908268618E-2</v>
      </c>
      <c r="J176" s="200">
        <f t="shared" si="37"/>
        <v>0</v>
      </c>
      <c r="K176" s="200">
        <f t="shared" si="37"/>
        <v>0</v>
      </c>
      <c r="L176" s="200">
        <f t="shared" si="37"/>
        <v>0</v>
      </c>
      <c r="M176" s="200">
        <f t="shared" si="37"/>
        <v>0</v>
      </c>
      <c r="N176" s="200">
        <f t="shared" si="37"/>
        <v>0</v>
      </c>
      <c r="O176" s="200">
        <f t="shared" si="37"/>
        <v>0</v>
      </c>
      <c r="P176" s="200">
        <f t="shared" si="37"/>
        <v>0</v>
      </c>
      <c r="Q176" s="200">
        <f t="shared" si="37"/>
        <v>0</v>
      </c>
      <c r="R176" s="200">
        <f t="shared" si="37"/>
        <v>0</v>
      </c>
      <c r="S176" s="200">
        <f t="shared" si="37"/>
        <v>0</v>
      </c>
      <c r="T176" s="200">
        <f t="shared" si="37"/>
        <v>0</v>
      </c>
      <c r="U176" s="200">
        <f t="shared" si="37"/>
        <v>0</v>
      </c>
      <c r="V176" s="200">
        <f t="shared" si="37"/>
        <v>0</v>
      </c>
      <c r="W176" s="200">
        <f t="shared" si="37"/>
        <v>0</v>
      </c>
      <c r="X176" s="200">
        <f t="shared" si="37"/>
        <v>0</v>
      </c>
      <c r="Y176" s="200">
        <f t="shared" si="37"/>
        <v>0</v>
      </c>
      <c r="Z176" s="200">
        <f t="shared" si="37"/>
        <v>0</v>
      </c>
      <c r="AA176" s="200">
        <f t="shared" si="37"/>
        <v>0</v>
      </c>
      <c r="AB176" s="200">
        <f t="shared" si="37"/>
        <v>0</v>
      </c>
      <c r="AC176" s="200">
        <f t="shared" si="37"/>
        <v>0</v>
      </c>
      <c r="AD176" s="200">
        <f t="shared" si="37"/>
        <v>0</v>
      </c>
      <c r="AE176" s="200">
        <f t="shared" si="37"/>
        <v>0</v>
      </c>
      <c r="AF176" s="200">
        <f t="shared" si="37"/>
        <v>0</v>
      </c>
      <c r="AG176" s="200">
        <f t="shared" si="37"/>
        <v>0</v>
      </c>
      <c r="AH176" s="200">
        <f t="shared" si="37"/>
        <v>0</v>
      </c>
      <c r="AI176" s="200">
        <f t="shared" si="37"/>
        <v>0</v>
      </c>
      <c r="AJ176" s="200">
        <f t="shared" si="37"/>
        <v>0</v>
      </c>
      <c r="AK176" s="200">
        <f t="shared" si="37"/>
        <v>0</v>
      </c>
      <c r="AL176" s="200">
        <f t="shared" si="37"/>
        <v>0</v>
      </c>
      <c r="AM176" s="200">
        <f t="shared" si="37"/>
        <v>0</v>
      </c>
      <c r="AN176" s="200">
        <f t="shared" si="37"/>
        <v>0</v>
      </c>
      <c r="AO176" s="200">
        <f t="shared" si="37"/>
        <v>0</v>
      </c>
      <c r="AP176" s="200">
        <f t="shared" si="37"/>
        <v>0</v>
      </c>
      <c r="AQ176" s="200">
        <f t="shared" si="37"/>
        <v>0</v>
      </c>
      <c r="AR176" s="200">
        <f t="shared" si="37"/>
        <v>0</v>
      </c>
      <c r="AS176" s="200">
        <f t="shared" si="37"/>
        <v>0</v>
      </c>
    </row>
    <row r="177" spans="1:45">
      <c r="A177" s="119" t="s">
        <v>181</v>
      </c>
      <c r="B177" s="120" t="s">
        <v>36</v>
      </c>
      <c r="C177" s="200">
        <f t="shared" si="36"/>
        <v>0</v>
      </c>
      <c r="D177" s="200">
        <f t="shared" si="36"/>
        <v>0</v>
      </c>
      <c r="E177" s="200">
        <f t="shared" si="36"/>
        <v>0</v>
      </c>
      <c r="F177" s="200">
        <f t="shared" si="36"/>
        <v>0</v>
      </c>
      <c r="G177" s="200">
        <f t="shared" si="36"/>
        <v>0</v>
      </c>
      <c r="H177" s="200">
        <f t="shared" si="36"/>
        <v>0</v>
      </c>
      <c r="I177" s="200">
        <f t="shared" si="36"/>
        <v>0</v>
      </c>
      <c r="J177" s="200">
        <f t="shared" si="36"/>
        <v>0.14514490588586793</v>
      </c>
      <c r="K177" s="200">
        <f t="shared" si="36"/>
        <v>0</v>
      </c>
      <c r="L177" s="200">
        <f t="shared" si="36"/>
        <v>0</v>
      </c>
      <c r="M177" s="200">
        <f t="shared" si="36"/>
        <v>0</v>
      </c>
      <c r="N177" s="200">
        <f t="shared" si="36"/>
        <v>0</v>
      </c>
      <c r="O177" s="200">
        <f t="shared" si="36"/>
        <v>0</v>
      </c>
      <c r="P177" s="200">
        <f t="shared" si="36"/>
        <v>0</v>
      </c>
      <c r="Q177" s="200">
        <f t="shared" si="36"/>
        <v>0</v>
      </c>
      <c r="R177" s="200">
        <f t="shared" si="36"/>
        <v>0</v>
      </c>
      <c r="S177" s="200">
        <f t="shared" si="37"/>
        <v>0</v>
      </c>
      <c r="T177" s="200">
        <f t="shared" si="37"/>
        <v>0</v>
      </c>
      <c r="U177" s="200">
        <f t="shared" si="37"/>
        <v>0</v>
      </c>
      <c r="V177" s="200">
        <f t="shared" si="37"/>
        <v>0</v>
      </c>
      <c r="W177" s="200">
        <f t="shared" si="37"/>
        <v>0</v>
      </c>
      <c r="X177" s="200">
        <f t="shared" si="37"/>
        <v>0</v>
      </c>
      <c r="Y177" s="200">
        <f t="shared" si="37"/>
        <v>0</v>
      </c>
      <c r="Z177" s="200">
        <f t="shared" si="37"/>
        <v>0</v>
      </c>
      <c r="AA177" s="200">
        <f t="shared" si="37"/>
        <v>0</v>
      </c>
      <c r="AB177" s="200">
        <f t="shared" si="37"/>
        <v>0</v>
      </c>
      <c r="AC177" s="200">
        <f t="shared" si="37"/>
        <v>0</v>
      </c>
      <c r="AD177" s="200">
        <f t="shared" si="37"/>
        <v>0</v>
      </c>
      <c r="AE177" s="200">
        <f t="shared" si="37"/>
        <v>0</v>
      </c>
      <c r="AF177" s="200">
        <f t="shared" si="37"/>
        <v>0</v>
      </c>
      <c r="AG177" s="200">
        <f t="shared" si="37"/>
        <v>0</v>
      </c>
      <c r="AH177" s="200">
        <f t="shared" si="37"/>
        <v>0</v>
      </c>
      <c r="AI177" s="200">
        <f t="shared" si="37"/>
        <v>0</v>
      </c>
      <c r="AJ177" s="200">
        <f t="shared" si="37"/>
        <v>0</v>
      </c>
      <c r="AK177" s="200">
        <f t="shared" si="37"/>
        <v>0</v>
      </c>
      <c r="AL177" s="200">
        <f t="shared" si="37"/>
        <v>0</v>
      </c>
      <c r="AM177" s="200">
        <f t="shared" si="37"/>
        <v>0</v>
      </c>
      <c r="AN177" s="200">
        <f t="shared" si="37"/>
        <v>0</v>
      </c>
      <c r="AO177" s="200">
        <f t="shared" si="37"/>
        <v>0</v>
      </c>
      <c r="AP177" s="200">
        <f t="shared" si="37"/>
        <v>0</v>
      </c>
      <c r="AQ177" s="200">
        <f t="shared" si="37"/>
        <v>0</v>
      </c>
      <c r="AR177" s="200">
        <f t="shared" si="37"/>
        <v>0</v>
      </c>
      <c r="AS177" s="200">
        <f t="shared" si="37"/>
        <v>0</v>
      </c>
    </row>
    <row r="178" spans="1:45">
      <c r="A178" s="119" t="s">
        <v>182</v>
      </c>
      <c r="B178" s="120" t="s">
        <v>38</v>
      </c>
      <c r="C178" s="200">
        <f t="shared" si="36"/>
        <v>0</v>
      </c>
      <c r="D178" s="200">
        <f t="shared" si="36"/>
        <v>0</v>
      </c>
      <c r="E178" s="200">
        <f t="shared" si="36"/>
        <v>0</v>
      </c>
      <c r="F178" s="200">
        <f t="shared" si="36"/>
        <v>0</v>
      </c>
      <c r="G178" s="200">
        <f t="shared" si="36"/>
        <v>0</v>
      </c>
      <c r="H178" s="200">
        <f t="shared" si="36"/>
        <v>0</v>
      </c>
      <c r="I178" s="200">
        <f t="shared" si="36"/>
        <v>0</v>
      </c>
      <c r="J178" s="200">
        <f t="shared" si="36"/>
        <v>0</v>
      </c>
      <c r="K178" s="200">
        <f t="shared" si="36"/>
        <v>2.4257912862843622E-2</v>
      </c>
      <c r="L178" s="200">
        <f t="shared" si="36"/>
        <v>0</v>
      </c>
      <c r="M178" s="200">
        <f t="shared" si="36"/>
        <v>0</v>
      </c>
      <c r="N178" s="200">
        <f t="shared" si="36"/>
        <v>0</v>
      </c>
      <c r="O178" s="200">
        <f t="shared" si="36"/>
        <v>0</v>
      </c>
      <c r="P178" s="200">
        <f t="shared" si="36"/>
        <v>0</v>
      </c>
      <c r="Q178" s="200">
        <f t="shared" si="36"/>
        <v>0</v>
      </c>
      <c r="R178" s="200">
        <f t="shared" si="36"/>
        <v>0</v>
      </c>
      <c r="S178" s="200">
        <f t="shared" si="37"/>
        <v>0</v>
      </c>
      <c r="T178" s="200">
        <f t="shared" si="37"/>
        <v>0</v>
      </c>
      <c r="U178" s="200">
        <f t="shared" si="37"/>
        <v>0</v>
      </c>
      <c r="V178" s="200">
        <f t="shared" si="37"/>
        <v>0</v>
      </c>
      <c r="W178" s="200">
        <f t="shared" si="37"/>
        <v>0</v>
      </c>
      <c r="X178" s="200">
        <f t="shared" si="37"/>
        <v>0</v>
      </c>
      <c r="Y178" s="200">
        <f t="shared" si="37"/>
        <v>0</v>
      </c>
      <c r="Z178" s="200">
        <f t="shared" si="37"/>
        <v>0</v>
      </c>
      <c r="AA178" s="200">
        <f t="shared" si="37"/>
        <v>0</v>
      </c>
      <c r="AB178" s="200">
        <f t="shared" si="37"/>
        <v>0</v>
      </c>
      <c r="AC178" s="200">
        <f t="shared" si="37"/>
        <v>0</v>
      </c>
      <c r="AD178" s="200">
        <f t="shared" si="37"/>
        <v>0</v>
      </c>
      <c r="AE178" s="200">
        <f t="shared" si="37"/>
        <v>0</v>
      </c>
      <c r="AF178" s="200">
        <f t="shared" si="37"/>
        <v>0</v>
      </c>
      <c r="AG178" s="200">
        <f t="shared" si="37"/>
        <v>0</v>
      </c>
      <c r="AH178" s="200">
        <f t="shared" si="37"/>
        <v>0</v>
      </c>
      <c r="AI178" s="200">
        <f t="shared" si="37"/>
        <v>0</v>
      </c>
      <c r="AJ178" s="200">
        <f t="shared" si="37"/>
        <v>0</v>
      </c>
      <c r="AK178" s="200">
        <f t="shared" si="37"/>
        <v>0</v>
      </c>
      <c r="AL178" s="200">
        <f t="shared" si="37"/>
        <v>0</v>
      </c>
      <c r="AM178" s="200">
        <f t="shared" si="37"/>
        <v>0</v>
      </c>
      <c r="AN178" s="200">
        <f t="shared" si="37"/>
        <v>0</v>
      </c>
      <c r="AO178" s="200">
        <f t="shared" si="37"/>
        <v>0</v>
      </c>
      <c r="AP178" s="200">
        <f t="shared" si="37"/>
        <v>0</v>
      </c>
      <c r="AQ178" s="200">
        <f t="shared" si="37"/>
        <v>0</v>
      </c>
      <c r="AR178" s="200">
        <f t="shared" si="37"/>
        <v>0</v>
      </c>
      <c r="AS178" s="200">
        <f t="shared" si="37"/>
        <v>0</v>
      </c>
    </row>
    <row r="179" spans="1:45">
      <c r="A179" s="119" t="s">
        <v>183</v>
      </c>
      <c r="B179" s="120" t="s">
        <v>40</v>
      </c>
      <c r="C179" s="200">
        <f t="shared" si="36"/>
        <v>0</v>
      </c>
      <c r="D179" s="200">
        <f t="shared" si="36"/>
        <v>0</v>
      </c>
      <c r="E179" s="200">
        <f t="shared" si="36"/>
        <v>0</v>
      </c>
      <c r="F179" s="200">
        <f t="shared" si="36"/>
        <v>0</v>
      </c>
      <c r="G179" s="200">
        <f t="shared" si="36"/>
        <v>0</v>
      </c>
      <c r="H179" s="200">
        <f t="shared" si="36"/>
        <v>0</v>
      </c>
      <c r="I179" s="200">
        <f t="shared" si="36"/>
        <v>0</v>
      </c>
      <c r="J179" s="200">
        <f t="shared" si="36"/>
        <v>0</v>
      </c>
      <c r="K179" s="200">
        <f t="shared" si="36"/>
        <v>0</v>
      </c>
      <c r="L179" s="200">
        <f t="shared" si="36"/>
        <v>0.20621889005927668</v>
      </c>
      <c r="M179" s="200">
        <f t="shared" si="36"/>
        <v>0</v>
      </c>
      <c r="N179" s="200">
        <f t="shared" si="36"/>
        <v>0</v>
      </c>
      <c r="O179" s="200">
        <f t="shared" si="36"/>
        <v>0</v>
      </c>
      <c r="P179" s="200">
        <f t="shared" si="36"/>
        <v>0</v>
      </c>
      <c r="Q179" s="200">
        <f t="shared" si="36"/>
        <v>0</v>
      </c>
      <c r="R179" s="200">
        <f t="shared" si="36"/>
        <v>0</v>
      </c>
      <c r="S179" s="200">
        <f t="shared" si="37"/>
        <v>0</v>
      </c>
      <c r="T179" s="200">
        <f t="shared" si="37"/>
        <v>0</v>
      </c>
      <c r="U179" s="200">
        <f t="shared" si="37"/>
        <v>0</v>
      </c>
      <c r="V179" s="200">
        <f t="shared" si="37"/>
        <v>0</v>
      </c>
      <c r="W179" s="200">
        <f t="shared" si="37"/>
        <v>0</v>
      </c>
      <c r="X179" s="200">
        <f t="shared" si="37"/>
        <v>0</v>
      </c>
      <c r="Y179" s="200">
        <f t="shared" si="37"/>
        <v>0</v>
      </c>
      <c r="Z179" s="200">
        <f t="shared" si="37"/>
        <v>0</v>
      </c>
      <c r="AA179" s="200">
        <f t="shared" si="37"/>
        <v>0</v>
      </c>
      <c r="AB179" s="200">
        <f t="shared" si="37"/>
        <v>0</v>
      </c>
      <c r="AC179" s="200">
        <f t="shared" si="37"/>
        <v>0</v>
      </c>
      <c r="AD179" s="200">
        <f t="shared" si="37"/>
        <v>0</v>
      </c>
      <c r="AE179" s="200">
        <f t="shared" si="37"/>
        <v>0</v>
      </c>
      <c r="AF179" s="200">
        <f t="shared" si="37"/>
        <v>0</v>
      </c>
      <c r="AG179" s="200">
        <f t="shared" si="37"/>
        <v>0</v>
      </c>
      <c r="AH179" s="200">
        <f t="shared" si="37"/>
        <v>0</v>
      </c>
      <c r="AI179" s="200">
        <f t="shared" si="37"/>
        <v>0</v>
      </c>
      <c r="AJ179" s="200">
        <f t="shared" si="37"/>
        <v>0</v>
      </c>
      <c r="AK179" s="200">
        <f t="shared" si="37"/>
        <v>0</v>
      </c>
      <c r="AL179" s="200">
        <f t="shared" si="37"/>
        <v>0</v>
      </c>
      <c r="AM179" s="200">
        <f t="shared" si="37"/>
        <v>0</v>
      </c>
      <c r="AN179" s="200">
        <f t="shared" si="37"/>
        <v>0</v>
      </c>
      <c r="AO179" s="200">
        <f t="shared" si="37"/>
        <v>0</v>
      </c>
      <c r="AP179" s="200">
        <f t="shared" si="37"/>
        <v>0</v>
      </c>
      <c r="AQ179" s="200">
        <f t="shared" si="37"/>
        <v>0</v>
      </c>
      <c r="AR179" s="200">
        <f t="shared" si="37"/>
        <v>0</v>
      </c>
      <c r="AS179" s="200">
        <f t="shared" si="37"/>
        <v>0</v>
      </c>
    </row>
    <row r="180" spans="1:45">
      <c r="A180" s="119" t="s">
        <v>184</v>
      </c>
      <c r="B180" s="120" t="s">
        <v>42</v>
      </c>
      <c r="C180" s="200">
        <f t="shared" si="36"/>
        <v>0</v>
      </c>
      <c r="D180" s="200">
        <f t="shared" si="36"/>
        <v>0</v>
      </c>
      <c r="E180" s="200">
        <f t="shared" si="36"/>
        <v>0</v>
      </c>
      <c r="F180" s="200">
        <f t="shared" si="36"/>
        <v>0</v>
      </c>
      <c r="G180" s="200">
        <f t="shared" si="36"/>
        <v>0</v>
      </c>
      <c r="H180" s="200">
        <f t="shared" si="36"/>
        <v>0</v>
      </c>
      <c r="I180" s="200">
        <f t="shared" si="36"/>
        <v>0</v>
      </c>
      <c r="J180" s="200">
        <f t="shared" si="36"/>
        <v>0</v>
      </c>
      <c r="K180" s="200">
        <f t="shared" si="36"/>
        <v>0</v>
      </c>
      <c r="L180" s="200">
        <f t="shared" si="36"/>
        <v>0</v>
      </c>
      <c r="M180" s="200">
        <f t="shared" si="36"/>
        <v>0.61371800311129965</v>
      </c>
      <c r="N180" s="200">
        <f t="shared" si="36"/>
        <v>0</v>
      </c>
      <c r="O180" s="200">
        <f t="shared" si="36"/>
        <v>0</v>
      </c>
      <c r="P180" s="200">
        <f t="shared" si="36"/>
        <v>0</v>
      </c>
      <c r="Q180" s="200">
        <f t="shared" si="36"/>
        <v>0</v>
      </c>
      <c r="R180" s="200">
        <f t="shared" si="36"/>
        <v>0</v>
      </c>
      <c r="S180" s="200">
        <f t="shared" si="37"/>
        <v>0</v>
      </c>
      <c r="T180" s="200">
        <f t="shared" si="37"/>
        <v>0</v>
      </c>
      <c r="U180" s="200">
        <f t="shared" si="37"/>
        <v>0</v>
      </c>
      <c r="V180" s="200">
        <f t="shared" si="37"/>
        <v>0</v>
      </c>
      <c r="W180" s="200">
        <f t="shared" si="37"/>
        <v>0</v>
      </c>
      <c r="X180" s="200">
        <f t="shared" si="37"/>
        <v>0</v>
      </c>
      <c r="Y180" s="200">
        <f t="shared" si="37"/>
        <v>0</v>
      </c>
      <c r="Z180" s="200">
        <f t="shared" si="37"/>
        <v>0</v>
      </c>
      <c r="AA180" s="200">
        <f t="shared" si="37"/>
        <v>0</v>
      </c>
      <c r="AB180" s="200">
        <f t="shared" si="37"/>
        <v>0</v>
      </c>
      <c r="AC180" s="200">
        <f t="shared" si="37"/>
        <v>0</v>
      </c>
      <c r="AD180" s="200">
        <f t="shared" si="37"/>
        <v>0</v>
      </c>
      <c r="AE180" s="200">
        <f t="shared" si="37"/>
        <v>0</v>
      </c>
      <c r="AF180" s="200">
        <f t="shared" si="37"/>
        <v>0</v>
      </c>
      <c r="AG180" s="200">
        <f t="shared" si="37"/>
        <v>0</v>
      </c>
      <c r="AH180" s="200">
        <f t="shared" si="37"/>
        <v>0</v>
      </c>
      <c r="AI180" s="200">
        <f t="shared" si="37"/>
        <v>0</v>
      </c>
      <c r="AJ180" s="200">
        <f t="shared" si="37"/>
        <v>0</v>
      </c>
      <c r="AK180" s="200">
        <f t="shared" si="37"/>
        <v>0</v>
      </c>
      <c r="AL180" s="200">
        <f t="shared" si="37"/>
        <v>0</v>
      </c>
      <c r="AM180" s="200">
        <f t="shared" si="37"/>
        <v>0</v>
      </c>
      <c r="AN180" s="200">
        <f t="shared" si="37"/>
        <v>0</v>
      </c>
      <c r="AO180" s="200">
        <f t="shared" si="37"/>
        <v>0</v>
      </c>
      <c r="AP180" s="200">
        <f t="shared" si="37"/>
        <v>0</v>
      </c>
      <c r="AQ180" s="200">
        <f t="shared" si="37"/>
        <v>0</v>
      </c>
      <c r="AR180" s="200">
        <f t="shared" si="37"/>
        <v>0</v>
      </c>
      <c r="AS180" s="200">
        <f t="shared" si="37"/>
        <v>0</v>
      </c>
    </row>
    <row r="181" spans="1:45">
      <c r="A181" s="119" t="s">
        <v>185</v>
      </c>
      <c r="B181" s="120" t="s">
        <v>44</v>
      </c>
      <c r="C181" s="200">
        <f t="shared" si="36"/>
        <v>0</v>
      </c>
      <c r="D181" s="200">
        <f t="shared" si="36"/>
        <v>0</v>
      </c>
      <c r="E181" s="200">
        <f t="shared" si="36"/>
        <v>0</v>
      </c>
      <c r="F181" s="200">
        <f t="shared" si="36"/>
        <v>0</v>
      </c>
      <c r="G181" s="200">
        <f t="shared" si="36"/>
        <v>0</v>
      </c>
      <c r="H181" s="200">
        <f t="shared" si="36"/>
        <v>0</v>
      </c>
      <c r="I181" s="200">
        <f t="shared" si="36"/>
        <v>0</v>
      </c>
      <c r="J181" s="200">
        <f t="shared" si="36"/>
        <v>0</v>
      </c>
      <c r="K181" s="200">
        <f t="shared" si="36"/>
        <v>0</v>
      </c>
      <c r="L181" s="200">
        <f t="shared" si="36"/>
        <v>0</v>
      </c>
      <c r="M181" s="200">
        <f t="shared" si="36"/>
        <v>0</v>
      </c>
      <c r="N181" s="200">
        <f t="shared" si="36"/>
        <v>0.36783212083536354</v>
      </c>
      <c r="O181" s="200">
        <f t="shared" si="36"/>
        <v>0</v>
      </c>
      <c r="P181" s="200">
        <f t="shared" si="36"/>
        <v>0</v>
      </c>
      <c r="Q181" s="200">
        <f t="shared" si="36"/>
        <v>0</v>
      </c>
      <c r="R181" s="200">
        <f t="shared" si="36"/>
        <v>0</v>
      </c>
      <c r="S181" s="200">
        <f t="shared" si="37"/>
        <v>0</v>
      </c>
      <c r="T181" s="200">
        <f t="shared" si="37"/>
        <v>0</v>
      </c>
      <c r="U181" s="200">
        <f t="shared" si="37"/>
        <v>0</v>
      </c>
      <c r="V181" s="200">
        <f t="shared" si="37"/>
        <v>0</v>
      </c>
      <c r="W181" s="200">
        <f t="shared" si="37"/>
        <v>0</v>
      </c>
      <c r="X181" s="200">
        <f t="shared" si="37"/>
        <v>0</v>
      </c>
      <c r="Y181" s="200">
        <f t="shared" si="37"/>
        <v>0</v>
      </c>
      <c r="Z181" s="200">
        <f t="shared" si="37"/>
        <v>0</v>
      </c>
      <c r="AA181" s="200">
        <f t="shared" si="37"/>
        <v>0</v>
      </c>
      <c r="AB181" s="200">
        <f t="shared" si="37"/>
        <v>0</v>
      </c>
      <c r="AC181" s="200">
        <f t="shared" si="37"/>
        <v>0</v>
      </c>
      <c r="AD181" s="200">
        <f t="shared" si="37"/>
        <v>0</v>
      </c>
      <c r="AE181" s="200">
        <f t="shared" si="37"/>
        <v>0</v>
      </c>
      <c r="AF181" s="200">
        <f t="shared" si="37"/>
        <v>0</v>
      </c>
      <c r="AG181" s="200">
        <f t="shared" si="37"/>
        <v>0</v>
      </c>
      <c r="AH181" s="200">
        <f t="shared" si="37"/>
        <v>0</v>
      </c>
      <c r="AI181" s="200">
        <f t="shared" si="37"/>
        <v>0</v>
      </c>
      <c r="AJ181" s="200">
        <f t="shared" si="37"/>
        <v>0</v>
      </c>
      <c r="AK181" s="200">
        <f t="shared" si="37"/>
        <v>0</v>
      </c>
      <c r="AL181" s="200">
        <f t="shared" si="37"/>
        <v>0</v>
      </c>
      <c r="AM181" s="200">
        <f t="shared" si="37"/>
        <v>0</v>
      </c>
      <c r="AN181" s="200">
        <f t="shared" si="37"/>
        <v>0</v>
      </c>
      <c r="AO181" s="200">
        <f t="shared" si="37"/>
        <v>0</v>
      </c>
      <c r="AP181" s="200">
        <f t="shared" si="37"/>
        <v>0</v>
      </c>
      <c r="AQ181" s="200">
        <f t="shared" si="37"/>
        <v>0</v>
      </c>
      <c r="AR181" s="200">
        <f t="shared" si="37"/>
        <v>0</v>
      </c>
      <c r="AS181" s="200">
        <f t="shared" si="37"/>
        <v>0</v>
      </c>
    </row>
    <row r="182" spans="1:45">
      <c r="A182" s="119" t="s">
        <v>186</v>
      </c>
      <c r="B182" s="120" t="s">
        <v>46</v>
      </c>
      <c r="C182" s="200">
        <f t="shared" si="36"/>
        <v>0</v>
      </c>
      <c r="D182" s="200">
        <f t="shared" si="36"/>
        <v>0</v>
      </c>
      <c r="E182" s="200">
        <f t="shared" si="36"/>
        <v>0</v>
      </c>
      <c r="F182" s="200">
        <f t="shared" si="36"/>
        <v>0</v>
      </c>
      <c r="G182" s="200">
        <f t="shared" si="36"/>
        <v>0</v>
      </c>
      <c r="H182" s="200">
        <f t="shared" si="36"/>
        <v>0</v>
      </c>
      <c r="I182" s="200">
        <f t="shared" si="36"/>
        <v>0</v>
      </c>
      <c r="J182" s="200">
        <f t="shared" si="36"/>
        <v>0</v>
      </c>
      <c r="K182" s="200">
        <f t="shared" si="36"/>
        <v>0</v>
      </c>
      <c r="L182" s="200">
        <f t="shared" si="36"/>
        <v>0</v>
      </c>
      <c r="M182" s="200">
        <f t="shared" si="36"/>
        <v>0</v>
      </c>
      <c r="N182" s="200">
        <f t="shared" si="36"/>
        <v>0</v>
      </c>
      <c r="O182" s="200">
        <f t="shared" si="36"/>
        <v>4.7430094860189675E-2</v>
      </c>
      <c r="P182" s="200">
        <f t="shared" si="36"/>
        <v>0</v>
      </c>
      <c r="Q182" s="200">
        <f t="shared" si="36"/>
        <v>0</v>
      </c>
      <c r="R182" s="200">
        <f t="shared" si="36"/>
        <v>0</v>
      </c>
      <c r="S182" s="200">
        <f t="shared" si="37"/>
        <v>0</v>
      </c>
      <c r="T182" s="200">
        <f t="shared" si="37"/>
        <v>0</v>
      </c>
      <c r="U182" s="200">
        <f t="shared" si="37"/>
        <v>0</v>
      </c>
      <c r="V182" s="200">
        <f t="shared" si="37"/>
        <v>0</v>
      </c>
      <c r="W182" s="200">
        <f t="shared" si="37"/>
        <v>0</v>
      </c>
      <c r="X182" s="200">
        <f t="shared" si="37"/>
        <v>0</v>
      </c>
      <c r="Y182" s="200">
        <f t="shared" si="37"/>
        <v>0</v>
      </c>
      <c r="Z182" s="200">
        <f t="shared" si="37"/>
        <v>0</v>
      </c>
      <c r="AA182" s="200">
        <f t="shared" si="37"/>
        <v>0</v>
      </c>
      <c r="AB182" s="200">
        <f t="shared" si="37"/>
        <v>0</v>
      </c>
      <c r="AC182" s="200">
        <f t="shared" si="37"/>
        <v>0</v>
      </c>
      <c r="AD182" s="200">
        <f t="shared" si="37"/>
        <v>0</v>
      </c>
      <c r="AE182" s="200">
        <f t="shared" si="37"/>
        <v>0</v>
      </c>
      <c r="AF182" s="200">
        <f t="shared" si="37"/>
        <v>0</v>
      </c>
      <c r="AG182" s="200">
        <f t="shared" si="37"/>
        <v>0</v>
      </c>
      <c r="AH182" s="200">
        <f t="shared" si="37"/>
        <v>0</v>
      </c>
      <c r="AI182" s="200">
        <f t="shared" si="37"/>
        <v>0</v>
      </c>
      <c r="AJ182" s="200">
        <f t="shared" si="37"/>
        <v>0</v>
      </c>
      <c r="AK182" s="200">
        <f t="shared" si="37"/>
        <v>0</v>
      </c>
      <c r="AL182" s="200">
        <f t="shared" si="37"/>
        <v>0</v>
      </c>
      <c r="AM182" s="200">
        <f t="shared" si="37"/>
        <v>0</v>
      </c>
      <c r="AN182" s="200">
        <f t="shared" si="37"/>
        <v>0</v>
      </c>
      <c r="AO182" s="200">
        <f t="shared" si="37"/>
        <v>0</v>
      </c>
      <c r="AP182" s="200">
        <f t="shared" si="37"/>
        <v>0</v>
      </c>
      <c r="AQ182" s="200">
        <f t="shared" si="37"/>
        <v>0</v>
      </c>
      <c r="AR182" s="200">
        <f t="shared" si="37"/>
        <v>0</v>
      </c>
      <c r="AS182" s="200">
        <f t="shared" si="37"/>
        <v>0</v>
      </c>
    </row>
    <row r="183" spans="1:45">
      <c r="A183" s="119" t="s">
        <v>187</v>
      </c>
      <c r="B183" s="120" t="s">
        <v>48</v>
      </c>
      <c r="C183" s="200">
        <f t="shared" si="36"/>
        <v>0</v>
      </c>
      <c r="D183" s="200">
        <f t="shared" si="36"/>
        <v>0</v>
      </c>
      <c r="E183" s="200">
        <f t="shared" si="36"/>
        <v>0</v>
      </c>
      <c r="F183" s="200">
        <f t="shared" si="36"/>
        <v>0</v>
      </c>
      <c r="G183" s="200">
        <f t="shared" si="36"/>
        <v>0</v>
      </c>
      <c r="H183" s="200">
        <f t="shared" si="36"/>
        <v>0</v>
      </c>
      <c r="I183" s="200">
        <f t="shared" si="36"/>
        <v>0</v>
      </c>
      <c r="J183" s="200">
        <f t="shared" si="36"/>
        <v>0</v>
      </c>
      <c r="K183" s="200">
        <f t="shared" si="36"/>
        <v>0</v>
      </c>
      <c r="L183" s="200">
        <f t="shared" si="36"/>
        <v>0</v>
      </c>
      <c r="M183" s="200">
        <f t="shared" si="36"/>
        <v>0</v>
      </c>
      <c r="N183" s="200">
        <f t="shared" si="36"/>
        <v>0</v>
      </c>
      <c r="O183" s="200">
        <f t="shared" si="36"/>
        <v>0</v>
      </c>
      <c r="P183" s="200">
        <f t="shared" si="36"/>
        <v>0.4587485178990679</v>
      </c>
      <c r="Q183" s="200">
        <f t="shared" si="36"/>
        <v>0</v>
      </c>
      <c r="R183" s="200">
        <f t="shared" si="36"/>
        <v>0</v>
      </c>
      <c r="S183" s="200">
        <f t="shared" si="37"/>
        <v>0</v>
      </c>
      <c r="T183" s="200">
        <f t="shared" si="37"/>
        <v>0</v>
      </c>
      <c r="U183" s="200">
        <f t="shared" si="37"/>
        <v>0</v>
      </c>
      <c r="V183" s="200">
        <f t="shared" si="37"/>
        <v>0</v>
      </c>
      <c r="W183" s="200">
        <f t="shared" si="37"/>
        <v>0</v>
      </c>
      <c r="X183" s="200">
        <f t="shared" si="37"/>
        <v>0</v>
      </c>
      <c r="Y183" s="200">
        <f t="shared" si="37"/>
        <v>0</v>
      </c>
      <c r="Z183" s="200">
        <f t="shared" si="37"/>
        <v>0</v>
      </c>
      <c r="AA183" s="200">
        <f t="shared" si="37"/>
        <v>0</v>
      </c>
      <c r="AB183" s="200">
        <f t="shared" si="37"/>
        <v>0</v>
      </c>
      <c r="AC183" s="200">
        <f t="shared" si="37"/>
        <v>0</v>
      </c>
      <c r="AD183" s="200">
        <f t="shared" si="37"/>
        <v>0</v>
      </c>
      <c r="AE183" s="200">
        <f t="shared" si="37"/>
        <v>0</v>
      </c>
      <c r="AF183" s="200">
        <f t="shared" si="37"/>
        <v>0</v>
      </c>
      <c r="AG183" s="200">
        <f t="shared" si="37"/>
        <v>0</v>
      </c>
      <c r="AH183" s="200">
        <f t="shared" si="37"/>
        <v>0</v>
      </c>
      <c r="AI183" s="200">
        <f t="shared" si="37"/>
        <v>0</v>
      </c>
      <c r="AJ183" s="200">
        <f t="shared" si="37"/>
        <v>0</v>
      </c>
      <c r="AK183" s="200">
        <f t="shared" si="37"/>
        <v>0</v>
      </c>
      <c r="AL183" s="200">
        <f t="shared" si="37"/>
        <v>0</v>
      </c>
      <c r="AM183" s="200">
        <f t="shared" si="37"/>
        <v>0</v>
      </c>
      <c r="AN183" s="200">
        <f t="shared" si="37"/>
        <v>0</v>
      </c>
      <c r="AO183" s="200">
        <f t="shared" si="37"/>
        <v>0</v>
      </c>
      <c r="AP183" s="200">
        <f t="shared" si="37"/>
        <v>0</v>
      </c>
      <c r="AQ183" s="200">
        <f t="shared" si="37"/>
        <v>0</v>
      </c>
      <c r="AR183" s="200">
        <f t="shared" si="37"/>
        <v>0</v>
      </c>
      <c r="AS183" s="200">
        <f t="shared" si="37"/>
        <v>0</v>
      </c>
    </row>
    <row r="184" spans="1:45">
      <c r="A184" s="119" t="s">
        <v>188</v>
      </c>
      <c r="B184" s="120" t="s">
        <v>50</v>
      </c>
      <c r="C184" s="200">
        <f t="shared" si="36"/>
        <v>0</v>
      </c>
      <c r="D184" s="200">
        <f t="shared" si="36"/>
        <v>0</v>
      </c>
      <c r="E184" s="200">
        <f t="shared" si="36"/>
        <v>0</v>
      </c>
      <c r="F184" s="200">
        <f t="shared" si="36"/>
        <v>0</v>
      </c>
      <c r="G184" s="200">
        <f t="shared" si="36"/>
        <v>0</v>
      </c>
      <c r="H184" s="200">
        <f t="shared" si="36"/>
        <v>0</v>
      </c>
      <c r="I184" s="200">
        <f t="shared" si="36"/>
        <v>0</v>
      </c>
      <c r="J184" s="200">
        <f t="shared" si="36"/>
        <v>0</v>
      </c>
      <c r="K184" s="200">
        <f t="shared" si="36"/>
        <v>0</v>
      </c>
      <c r="L184" s="200">
        <f t="shared" si="36"/>
        <v>0</v>
      </c>
      <c r="M184" s="200">
        <f t="shared" si="36"/>
        <v>0</v>
      </c>
      <c r="N184" s="200">
        <f t="shared" si="36"/>
        <v>0</v>
      </c>
      <c r="O184" s="200">
        <f t="shared" si="36"/>
        <v>0</v>
      </c>
      <c r="P184" s="200">
        <f t="shared" si="36"/>
        <v>0</v>
      </c>
      <c r="Q184" s="200">
        <f t="shared" si="36"/>
        <v>9.1391737215642532E-3</v>
      </c>
      <c r="R184" s="200">
        <f t="shared" si="36"/>
        <v>0</v>
      </c>
      <c r="S184" s="200">
        <f t="shared" si="37"/>
        <v>0</v>
      </c>
      <c r="T184" s="200">
        <f t="shared" si="37"/>
        <v>0</v>
      </c>
      <c r="U184" s="200">
        <f t="shared" si="37"/>
        <v>0</v>
      </c>
      <c r="V184" s="200">
        <f t="shared" si="37"/>
        <v>0</v>
      </c>
      <c r="W184" s="200">
        <f t="shared" si="37"/>
        <v>0</v>
      </c>
      <c r="X184" s="200">
        <f t="shared" si="37"/>
        <v>0</v>
      </c>
      <c r="Y184" s="200">
        <f t="shared" si="37"/>
        <v>0</v>
      </c>
      <c r="Z184" s="200">
        <f t="shared" si="37"/>
        <v>0</v>
      </c>
      <c r="AA184" s="200">
        <f t="shared" si="37"/>
        <v>0</v>
      </c>
      <c r="AB184" s="200">
        <f t="shared" si="37"/>
        <v>0</v>
      </c>
      <c r="AC184" s="200">
        <f t="shared" si="37"/>
        <v>0</v>
      </c>
      <c r="AD184" s="200">
        <f t="shared" si="37"/>
        <v>0</v>
      </c>
      <c r="AE184" s="200">
        <f t="shared" si="37"/>
        <v>0</v>
      </c>
      <c r="AF184" s="200">
        <f t="shared" si="37"/>
        <v>0</v>
      </c>
      <c r="AG184" s="200">
        <f t="shared" si="37"/>
        <v>0</v>
      </c>
      <c r="AH184" s="200">
        <f t="shared" si="37"/>
        <v>0</v>
      </c>
      <c r="AI184" s="200">
        <f t="shared" si="37"/>
        <v>0</v>
      </c>
      <c r="AJ184" s="200">
        <f t="shared" si="37"/>
        <v>0</v>
      </c>
      <c r="AK184" s="200">
        <f t="shared" si="37"/>
        <v>0</v>
      </c>
      <c r="AL184" s="200">
        <f t="shared" si="37"/>
        <v>0</v>
      </c>
      <c r="AM184" s="200">
        <f t="shared" si="37"/>
        <v>0</v>
      </c>
      <c r="AN184" s="200">
        <f t="shared" si="37"/>
        <v>0</v>
      </c>
      <c r="AO184" s="200">
        <f t="shared" si="37"/>
        <v>0</v>
      </c>
      <c r="AP184" s="200">
        <f t="shared" si="37"/>
        <v>0</v>
      </c>
      <c r="AQ184" s="200">
        <f t="shared" si="37"/>
        <v>0</v>
      </c>
      <c r="AR184" s="200">
        <f t="shared" si="37"/>
        <v>0</v>
      </c>
      <c r="AS184" s="200">
        <f t="shared" si="37"/>
        <v>0</v>
      </c>
    </row>
    <row r="185" spans="1:45">
      <c r="A185" s="119" t="s">
        <v>189</v>
      </c>
      <c r="B185" s="120" t="s">
        <v>52</v>
      </c>
      <c r="C185" s="200">
        <f t="shared" si="36"/>
        <v>0</v>
      </c>
      <c r="D185" s="200">
        <f t="shared" si="36"/>
        <v>0</v>
      </c>
      <c r="E185" s="200">
        <f t="shared" si="36"/>
        <v>0</v>
      </c>
      <c r="F185" s="200">
        <f t="shared" si="36"/>
        <v>0</v>
      </c>
      <c r="G185" s="200">
        <f t="shared" si="36"/>
        <v>0</v>
      </c>
      <c r="H185" s="200">
        <f t="shared" si="36"/>
        <v>0</v>
      </c>
      <c r="I185" s="200">
        <f t="shared" si="36"/>
        <v>0</v>
      </c>
      <c r="J185" s="200">
        <f t="shared" si="36"/>
        <v>0</v>
      </c>
      <c r="K185" s="200">
        <f t="shared" si="36"/>
        <v>0</v>
      </c>
      <c r="L185" s="200">
        <f t="shared" si="36"/>
        <v>0</v>
      </c>
      <c r="M185" s="200">
        <f t="shared" si="36"/>
        <v>0</v>
      </c>
      <c r="N185" s="200">
        <f t="shared" si="36"/>
        <v>0</v>
      </c>
      <c r="O185" s="200">
        <f t="shared" si="36"/>
        <v>0</v>
      </c>
      <c r="P185" s="200">
        <f t="shared" si="36"/>
        <v>0</v>
      </c>
      <c r="Q185" s="200">
        <f t="shared" si="36"/>
        <v>0</v>
      </c>
      <c r="R185" s="200">
        <f t="shared" si="36"/>
        <v>1.9479066504593079E-2</v>
      </c>
      <c r="S185" s="200">
        <f t="shared" ref="S185:AS186" si="38">S137*$BP22</f>
        <v>0</v>
      </c>
      <c r="T185" s="200">
        <f t="shared" si="38"/>
        <v>0</v>
      </c>
      <c r="U185" s="200">
        <f t="shared" si="38"/>
        <v>0</v>
      </c>
      <c r="V185" s="200">
        <f t="shared" si="38"/>
        <v>0</v>
      </c>
      <c r="W185" s="200">
        <f t="shared" si="38"/>
        <v>0</v>
      </c>
      <c r="X185" s="200">
        <f t="shared" si="38"/>
        <v>0</v>
      </c>
      <c r="Y185" s="200">
        <f t="shared" si="38"/>
        <v>0</v>
      </c>
      <c r="Z185" s="200">
        <f t="shared" si="38"/>
        <v>0</v>
      </c>
      <c r="AA185" s="200">
        <f t="shared" si="38"/>
        <v>0</v>
      </c>
      <c r="AB185" s="200">
        <f t="shared" si="38"/>
        <v>0</v>
      </c>
      <c r="AC185" s="200">
        <f t="shared" si="38"/>
        <v>0</v>
      </c>
      <c r="AD185" s="200">
        <f t="shared" si="38"/>
        <v>0</v>
      </c>
      <c r="AE185" s="200">
        <f t="shared" si="38"/>
        <v>0</v>
      </c>
      <c r="AF185" s="200">
        <f t="shared" si="38"/>
        <v>0</v>
      </c>
      <c r="AG185" s="200">
        <f t="shared" si="38"/>
        <v>0</v>
      </c>
      <c r="AH185" s="200">
        <f t="shared" si="38"/>
        <v>0</v>
      </c>
      <c r="AI185" s="200">
        <f t="shared" si="38"/>
        <v>0</v>
      </c>
      <c r="AJ185" s="200">
        <f t="shared" si="38"/>
        <v>0</v>
      </c>
      <c r="AK185" s="200">
        <f t="shared" si="38"/>
        <v>0</v>
      </c>
      <c r="AL185" s="200">
        <f t="shared" si="38"/>
        <v>0</v>
      </c>
      <c r="AM185" s="200">
        <f t="shared" si="38"/>
        <v>0</v>
      </c>
      <c r="AN185" s="200">
        <f t="shared" si="38"/>
        <v>0</v>
      </c>
      <c r="AO185" s="200">
        <f t="shared" si="38"/>
        <v>0</v>
      </c>
      <c r="AP185" s="200">
        <f t="shared" si="38"/>
        <v>0</v>
      </c>
      <c r="AQ185" s="200">
        <f t="shared" si="38"/>
        <v>0</v>
      </c>
      <c r="AR185" s="200">
        <f t="shared" si="38"/>
        <v>0</v>
      </c>
      <c r="AS185" s="200">
        <f t="shared" si="38"/>
        <v>0</v>
      </c>
    </row>
    <row r="186" spans="1:45">
      <c r="A186" s="119" t="s">
        <v>190</v>
      </c>
      <c r="B186" s="120" t="s">
        <v>54</v>
      </c>
      <c r="C186" s="200">
        <f t="shared" si="36"/>
        <v>0</v>
      </c>
      <c r="D186" s="200">
        <f t="shared" si="36"/>
        <v>0</v>
      </c>
      <c r="E186" s="200">
        <f t="shared" si="36"/>
        <v>0</v>
      </c>
      <c r="F186" s="200">
        <f t="shared" si="36"/>
        <v>0</v>
      </c>
      <c r="G186" s="200">
        <f t="shared" si="36"/>
        <v>0</v>
      </c>
      <c r="H186" s="200">
        <f t="shared" si="36"/>
        <v>0</v>
      </c>
      <c r="I186" s="200">
        <f t="shared" si="36"/>
        <v>0</v>
      </c>
      <c r="J186" s="200">
        <f t="shared" si="36"/>
        <v>0</v>
      </c>
      <c r="K186" s="200">
        <f t="shared" si="36"/>
        <v>0</v>
      </c>
      <c r="L186" s="200">
        <f t="shared" si="36"/>
        <v>0</v>
      </c>
      <c r="M186" s="200">
        <f t="shared" si="36"/>
        <v>0</v>
      </c>
      <c r="N186" s="200">
        <f t="shared" si="36"/>
        <v>0</v>
      </c>
      <c r="O186" s="200">
        <f t="shared" si="36"/>
        <v>0</v>
      </c>
      <c r="P186" s="200">
        <f t="shared" si="36"/>
        <v>0</v>
      </c>
      <c r="Q186" s="200">
        <f t="shared" si="36"/>
        <v>0</v>
      </c>
      <c r="R186" s="200">
        <f t="shared" si="36"/>
        <v>0</v>
      </c>
      <c r="S186" s="200">
        <f t="shared" si="38"/>
        <v>0.1997692496831911</v>
      </c>
      <c r="T186" s="200">
        <f t="shared" si="38"/>
        <v>0</v>
      </c>
      <c r="U186" s="200">
        <f t="shared" si="38"/>
        <v>0</v>
      </c>
      <c r="V186" s="200">
        <f t="shared" si="38"/>
        <v>0</v>
      </c>
      <c r="W186" s="200">
        <f t="shared" si="38"/>
        <v>0</v>
      </c>
      <c r="X186" s="200">
        <f t="shared" si="38"/>
        <v>0</v>
      </c>
      <c r="Y186" s="200">
        <f t="shared" si="38"/>
        <v>0</v>
      </c>
      <c r="Z186" s="200">
        <f t="shared" si="38"/>
        <v>0</v>
      </c>
      <c r="AA186" s="200">
        <f t="shared" si="38"/>
        <v>0</v>
      </c>
      <c r="AB186" s="200">
        <f t="shared" si="38"/>
        <v>0</v>
      </c>
      <c r="AC186" s="200">
        <f t="shared" si="38"/>
        <v>0</v>
      </c>
      <c r="AD186" s="200">
        <f t="shared" si="38"/>
        <v>0</v>
      </c>
      <c r="AE186" s="200">
        <f t="shared" si="38"/>
        <v>0</v>
      </c>
      <c r="AF186" s="200">
        <f t="shared" si="38"/>
        <v>0</v>
      </c>
      <c r="AG186" s="200">
        <f t="shared" si="38"/>
        <v>0</v>
      </c>
      <c r="AH186" s="200">
        <f t="shared" si="38"/>
        <v>0</v>
      </c>
      <c r="AI186" s="200">
        <f t="shared" si="38"/>
        <v>0</v>
      </c>
      <c r="AJ186" s="200">
        <f t="shared" si="38"/>
        <v>0</v>
      </c>
      <c r="AK186" s="200">
        <f t="shared" si="38"/>
        <v>0</v>
      </c>
      <c r="AL186" s="200">
        <f t="shared" si="38"/>
        <v>0</v>
      </c>
      <c r="AM186" s="200">
        <f t="shared" si="38"/>
        <v>0</v>
      </c>
      <c r="AN186" s="200">
        <f t="shared" si="38"/>
        <v>0</v>
      </c>
      <c r="AO186" s="200">
        <f t="shared" si="38"/>
        <v>0</v>
      </c>
      <c r="AP186" s="200">
        <f t="shared" si="38"/>
        <v>0</v>
      </c>
      <c r="AQ186" s="200">
        <f t="shared" si="38"/>
        <v>0</v>
      </c>
      <c r="AR186" s="200">
        <f t="shared" si="38"/>
        <v>0</v>
      </c>
      <c r="AS186" s="200">
        <f t="shared" si="38"/>
        <v>0</v>
      </c>
    </row>
    <row r="187" spans="1:45">
      <c r="A187" s="119" t="s">
        <v>191</v>
      </c>
      <c r="B187" s="120" t="s">
        <v>56</v>
      </c>
      <c r="C187" s="200">
        <f t="shared" ref="C187:AS192" si="39">C139*$BP24</f>
        <v>0</v>
      </c>
      <c r="D187" s="200">
        <f t="shared" si="39"/>
        <v>0</v>
      </c>
      <c r="E187" s="200">
        <f t="shared" si="39"/>
        <v>0</v>
      </c>
      <c r="F187" s="200">
        <f t="shared" si="39"/>
        <v>0</v>
      </c>
      <c r="G187" s="200">
        <f t="shared" si="39"/>
        <v>0</v>
      </c>
      <c r="H187" s="200">
        <f t="shared" si="39"/>
        <v>0</v>
      </c>
      <c r="I187" s="200">
        <f t="shared" si="39"/>
        <v>0</v>
      </c>
      <c r="J187" s="200">
        <f t="shared" si="39"/>
        <v>0</v>
      </c>
      <c r="K187" s="200">
        <f t="shared" si="39"/>
        <v>0</v>
      </c>
      <c r="L187" s="200">
        <f t="shared" si="39"/>
        <v>0</v>
      </c>
      <c r="M187" s="200">
        <f t="shared" si="39"/>
        <v>0</v>
      </c>
      <c r="N187" s="200">
        <f t="shared" si="39"/>
        <v>0</v>
      </c>
      <c r="O187" s="200">
        <f t="shared" si="39"/>
        <v>0</v>
      </c>
      <c r="P187" s="200">
        <f t="shared" si="39"/>
        <v>0</v>
      </c>
      <c r="Q187" s="200">
        <f t="shared" si="39"/>
        <v>0</v>
      </c>
      <c r="R187" s="200">
        <f t="shared" si="39"/>
        <v>0</v>
      </c>
      <c r="S187" s="200">
        <f t="shared" si="39"/>
        <v>0</v>
      </c>
      <c r="T187" s="200">
        <f t="shared" si="39"/>
        <v>8.3762138739505554E-2</v>
      </c>
      <c r="U187" s="200">
        <f t="shared" si="39"/>
        <v>0</v>
      </c>
      <c r="V187" s="200">
        <f t="shared" si="39"/>
        <v>0</v>
      </c>
      <c r="W187" s="200">
        <f t="shared" si="39"/>
        <v>0</v>
      </c>
      <c r="X187" s="200">
        <f t="shared" si="39"/>
        <v>0</v>
      </c>
      <c r="Y187" s="200">
        <f t="shared" si="39"/>
        <v>0</v>
      </c>
      <c r="Z187" s="200">
        <f t="shared" si="39"/>
        <v>0</v>
      </c>
      <c r="AA187" s="200">
        <f t="shared" si="39"/>
        <v>0</v>
      </c>
      <c r="AB187" s="200">
        <f t="shared" si="39"/>
        <v>0</v>
      </c>
      <c r="AC187" s="200">
        <f t="shared" si="39"/>
        <v>0</v>
      </c>
      <c r="AD187" s="200">
        <f t="shared" si="39"/>
        <v>0</v>
      </c>
      <c r="AE187" s="200">
        <f t="shared" si="39"/>
        <v>0</v>
      </c>
      <c r="AF187" s="200">
        <f t="shared" si="39"/>
        <v>0</v>
      </c>
      <c r="AG187" s="200">
        <f t="shared" si="39"/>
        <v>0</v>
      </c>
      <c r="AH187" s="200">
        <f t="shared" si="39"/>
        <v>0</v>
      </c>
      <c r="AI187" s="200">
        <f t="shared" si="39"/>
        <v>0</v>
      </c>
      <c r="AJ187" s="200">
        <f t="shared" si="39"/>
        <v>0</v>
      </c>
      <c r="AK187" s="200">
        <f t="shared" si="39"/>
        <v>0</v>
      </c>
      <c r="AL187" s="200">
        <f t="shared" si="39"/>
        <v>0</v>
      </c>
      <c r="AM187" s="200">
        <f t="shared" si="39"/>
        <v>0</v>
      </c>
      <c r="AN187" s="200">
        <f t="shared" si="39"/>
        <v>0</v>
      </c>
      <c r="AO187" s="200">
        <f t="shared" si="39"/>
        <v>0</v>
      </c>
      <c r="AP187" s="200">
        <f t="shared" si="39"/>
        <v>0</v>
      </c>
      <c r="AQ187" s="200">
        <f t="shared" si="39"/>
        <v>0</v>
      </c>
      <c r="AR187" s="200">
        <f t="shared" si="39"/>
        <v>0</v>
      </c>
      <c r="AS187" s="200">
        <f t="shared" si="39"/>
        <v>0</v>
      </c>
    </row>
    <row r="188" spans="1:45">
      <c r="A188" s="119" t="s">
        <v>192</v>
      </c>
      <c r="B188" s="120" t="s">
        <v>58</v>
      </c>
      <c r="C188" s="200">
        <f t="shared" si="39"/>
        <v>0</v>
      </c>
      <c r="D188" s="200">
        <f t="shared" si="39"/>
        <v>0</v>
      </c>
      <c r="E188" s="200">
        <f t="shared" si="39"/>
        <v>0</v>
      </c>
      <c r="F188" s="200">
        <f t="shared" si="39"/>
        <v>0</v>
      </c>
      <c r="G188" s="200">
        <f t="shared" si="39"/>
        <v>0</v>
      </c>
      <c r="H188" s="200">
        <f t="shared" si="39"/>
        <v>0</v>
      </c>
      <c r="I188" s="200">
        <f t="shared" si="39"/>
        <v>0</v>
      </c>
      <c r="J188" s="200">
        <f t="shared" si="39"/>
        <v>0</v>
      </c>
      <c r="K188" s="200">
        <f t="shared" si="39"/>
        <v>0</v>
      </c>
      <c r="L188" s="200">
        <f t="shared" si="39"/>
        <v>0</v>
      </c>
      <c r="M188" s="200">
        <f t="shared" si="39"/>
        <v>0</v>
      </c>
      <c r="N188" s="200">
        <f t="shared" si="39"/>
        <v>0</v>
      </c>
      <c r="O188" s="200">
        <f t="shared" si="39"/>
        <v>0</v>
      </c>
      <c r="P188" s="200">
        <f t="shared" si="39"/>
        <v>0</v>
      </c>
      <c r="Q188" s="200">
        <f t="shared" si="39"/>
        <v>0</v>
      </c>
      <c r="R188" s="200">
        <f t="shared" si="39"/>
        <v>0</v>
      </c>
      <c r="S188" s="200">
        <f t="shared" si="39"/>
        <v>0</v>
      </c>
      <c r="T188" s="200">
        <f t="shared" si="39"/>
        <v>0</v>
      </c>
      <c r="U188" s="200">
        <f t="shared" si="39"/>
        <v>0.1866674107320806</v>
      </c>
      <c r="V188" s="200">
        <f t="shared" si="39"/>
        <v>0</v>
      </c>
      <c r="W188" s="200">
        <f t="shared" si="39"/>
        <v>0</v>
      </c>
      <c r="X188" s="200">
        <f t="shared" si="39"/>
        <v>0</v>
      </c>
      <c r="Y188" s="200">
        <f t="shared" si="39"/>
        <v>0</v>
      </c>
      <c r="Z188" s="200">
        <f t="shared" si="39"/>
        <v>0</v>
      </c>
      <c r="AA188" s="200">
        <f t="shared" si="39"/>
        <v>0</v>
      </c>
      <c r="AB188" s="200">
        <f t="shared" si="39"/>
        <v>0</v>
      </c>
      <c r="AC188" s="200">
        <f t="shared" si="39"/>
        <v>0</v>
      </c>
      <c r="AD188" s="200">
        <f t="shared" si="39"/>
        <v>0</v>
      </c>
      <c r="AE188" s="200">
        <f t="shared" si="39"/>
        <v>0</v>
      </c>
      <c r="AF188" s="200">
        <f t="shared" si="39"/>
        <v>0</v>
      </c>
      <c r="AG188" s="200">
        <f t="shared" si="39"/>
        <v>0</v>
      </c>
      <c r="AH188" s="200">
        <f t="shared" si="39"/>
        <v>0</v>
      </c>
      <c r="AI188" s="200">
        <f t="shared" si="39"/>
        <v>0</v>
      </c>
      <c r="AJ188" s="200">
        <f t="shared" si="39"/>
        <v>0</v>
      </c>
      <c r="AK188" s="200">
        <f t="shared" si="39"/>
        <v>0</v>
      </c>
      <c r="AL188" s="200">
        <f t="shared" si="39"/>
        <v>0</v>
      </c>
      <c r="AM188" s="200">
        <f t="shared" si="39"/>
        <v>0</v>
      </c>
      <c r="AN188" s="200">
        <f t="shared" si="39"/>
        <v>0</v>
      </c>
      <c r="AO188" s="200">
        <f t="shared" si="39"/>
        <v>0</v>
      </c>
      <c r="AP188" s="200">
        <f t="shared" si="39"/>
        <v>0</v>
      </c>
      <c r="AQ188" s="200">
        <f t="shared" si="39"/>
        <v>0</v>
      </c>
      <c r="AR188" s="200">
        <f t="shared" si="39"/>
        <v>0</v>
      </c>
      <c r="AS188" s="200">
        <f t="shared" si="39"/>
        <v>0</v>
      </c>
    </row>
    <row r="189" spans="1:45">
      <c r="A189" s="119" t="s">
        <v>193</v>
      </c>
      <c r="B189" s="120" t="s">
        <v>60</v>
      </c>
      <c r="C189" s="200">
        <f t="shared" si="39"/>
        <v>0</v>
      </c>
      <c r="D189" s="200">
        <f t="shared" si="39"/>
        <v>0</v>
      </c>
      <c r="E189" s="200">
        <f t="shared" si="39"/>
        <v>0</v>
      </c>
      <c r="F189" s="200">
        <f t="shared" si="39"/>
        <v>0</v>
      </c>
      <c r="G189" s="200">
        <f t="shared" si="39"/>
        <v>0</v>
      </c>
      <c r="H189" s="200">
        <f t="shared" si="39"/>
        <v>0</v>
      </c>
      <c r="I189" s="200">
        <f t="shared" si="39"/>
        <v>0</v>
      </c>
      <c r="J189" s="200">
        <f t="shared" si="39"/>
        <v>0</v>
      </c>
      <c r="K189" s="200">
        <f t="shared" si="39"/>
        <v>0</v>
      </c>
      <c r="L189" s="200">
        <f t="shared" si="39"/>
        <v>0</v>
      </c>
      <c r="M189" s="200">
        <f t="shared" si="39"/>
        <v>0</v>
      </c>
      <c r="N189" s="200">
        <f t="shared" si="39"/>
        <v>0</v>
      </c>
      <c r="O189" s="200">
        <f t="shared" si="39"/>
        <v>0</v>
      </c>
      <c r="P189" s="200">
        <f t="shared" si="39"/>
        <v>0</v>
      </c>
      <c r="Q189" s="200">
        <f t="shared" si="39"/>
        <v>0</v>
      </c>
      <c r="R189" s="200">
        <f t="shared" si="39"/>
        <v>0</v>
      </c>
      <c r="S189" s="200">
        <f t="shared" si="39"/>
        <v>0</v>
      </c>
      <c r="T189" s="200">
        <f t="shared" si="39"/>
        <v>0</v>
      </c>
      <c r="U189" s="200">
        <f t="shared" si="39"/>
        <v>0</v>
      </c>
      <c r="V189" s="200">
        <f t="shared" si="39"/>
        <v>0.99607167925721551</v>
      </c>
      <c r="W189" s="200">
        <f t="shared" si="39"/>
        <v>0</v>
      </c>
      <c r="X189" s="200">
        <f t="shared" si="39"/>
        <v>0</v>
      </c>
      <c r="Y189" s="200">
        <f t="shared" si="39"/>
        <v>0</v>
      </c>
      <c r="Z189" s="200">
        <f t="shared" si="39"/>
        <v>0</v>
      </c>
      <c r="AA189" s="200">
        <f t="shared" si="39"/>
        <v>0</v>
      </c>
      <c r="AB189" s="200">
        <f t="shared" si="39"/>
        <v>0</v>
      </c>
      <c r="AC189" s="200">
        <f t="shared" si="39"/>
        <v>0</v>
      </c>
      <c r="AD189" s="200">
        <f t="shared" si="39"/>
        <v>0</v>
      </c>
      <c r="AE189" s="200">
        <f t="shared" si="39"/>
        <v>0</v>
      </c>
      <c r="AF189" s="200">
        <f t="shared" si="39"/>
        <v>0</v>
      </c>
      <c r="AG189" s="200">
        <f t="shared" si="39"/>
        <v>0</v>
      </c>
      <c r="AH189" s="200">
        <f t="shared" si="39"/>
        <v>0</v>
      </c>
      <c r="AI189" s="200">
        <f t="shared" si="39"/>
        <v>0</v>
      </c>
      <c r="AJ189" s="200">
        <f t="shared" si="39"/>
        <v>0</v>
      </c>
      <c r="AK189" s="200">
        <f t="shared" si="39"/>
        <v>0</v>
      </c>
      <c r="AL189" s="200">
        <f t="shared" si="39"/>
        <v>0</v>
      </c>
      <c r="AM189" s="200">
        <f t="shared" si="39"/>
        <v>0</v>
      </c>
      <c r="AN189" s="200">
        <f t="shared" si="39"/>
        <v>0</v>
      </c>
      <c r="AO189" s="200">
        <f t="shared" si="39"/>
        <v>0</v>
      </c>
      <c r="AP189" s="200">
        <f t="shared" si="39"/>
        <v>0</v>
      </c>
      <c r="AQ189" s="200">
        <f t="shared" si="39"/>
        <v>0</v>
      </c>
      <c r="AR189" s="200">
        <f t="shared" si="39"/>
        <v>0</v>
      </c>
      <c r="AS189" s="200">
        <f t="shared" si="39"/>
        <v>0</v>
      </c>
    </row>
    <row r="190" spans="1:45">
      <c r="A190" s="119" t="s">
        <v>194</v>
      </c>
      <c r="B190" s="120" t="s">
        <v>62</v>
      </c>
      <c r="C190" s="200">
        <f t="shared" si="39"/>
        <v>0</v>
      </c>
      <c r="D190" s="200">
        <f t="shared" si="39"/>
        <v>0</v>
      </c>
      <c r="E190" s="200">
        <f t="shared" si="39"/>
        <v>0</v>
      </c>
      <c r="F190" s="200">
        <f t="shared" si="39"/>
        <v>0</v>
      </c>
      <c r="G190" s="200">
        <f t="shared" si="39"/>
        <v>0</v>
      </c>
      <c r="H190" s="200">
        <f t="shared" si="39"/>
        <v>0</v>
      </c>
      <c r="I190" s="200">
        <f t="shared" si="39"/>
        <v>0</v>
      </c>
      <c r="J190" s="200">
        <f t="shared" si="39"/>
        <v>0</v>
      </c>
      <c r="K190" s="200">
        <f t="shared" si="39"/>
        <v>0</v>
      </c>
      <c r="L190" s="200">
        <f t="shared" si="39"/>
        <v>0</v>
      </c>
      <c r="M190" s="200">
        <f t="shared" si="39"/>
        <v>0</v>
      </c>
      <c r="N190" s="200">
        <f t="shared" si="39"/>
        <v>0</v>
      </c>
      <c r="O190" s="200">
        <f t="shared" si="39"/>
        <v>0</v>
      </c>
      <c r="P190" s="200">
        <f t="shared" si="39"/>
        <v>0</v>
      </c>
      <c r="Q190" s="200">
        <f t="shared" si="39"/>
        <v>0</v>
      </c>
      <c r="R190" s="200">
        <f t="shared" si="39"/>
        <v>0</v>
      </c>
      <c r="S190" s="200">
        <f t="shared" si="39"/>
        <v>0</v>
      </c>
      <c r="T190" s="200">
        <f t="shared" si="39"/>
        <v>0</v>
      </c>
      <c r="U190" s="200">
        <f t="shared" si="39"/>
        <v>0</v>
      </c>
      <c r="V190" s="200">
        <f t="shared" si="39"/>
        <v>0</v>
      </c>
      <c r="W190" s="200">
        <f t="shared" si="39"/>
        <v>1</v>
      </c>
      <c r="X190" s="200">
        <f t="shared" si="39"/>
        <v>0</v>
      </c>
      <c r="Y190" s="200">
        <f t="shared" si="39"/>
        <v>0</v>
      </c>
      <c r="Z190" s="200">
        <f t="shared" si="39"/>
        <v>0</v>
      </c>
      <c r="AA190" s="200">
        <f t="shared" si="39"/>
        <v>0</v>
      </c>
      <c r="AB190" s="200">
        <f t="shared" si="39"/>
        <v>0</v>
      </c>
      <c r="AC190" s="200">
        <f t="shared" si="39"/>
        <v>0</v>
      </c>
      <c r="AD190" s="200">
        <f t="shared" si="39"/>
        <v>0</v>
      </c>
      <c r="AE190" s="200">
        <f t="shared" si="39"/>
        <v>0</v>
      </c>
      <c r="AF190" s="200">
        <f t="shared" si="39"/>
        <v>0</v>
      </c>
      <c r="AG190" s="200">
        <f t="shared" si="39"/>
        <v>0</v>
      </c>
      <c r="AH190" s="200">
        <f t="shared" si="39"/>
        <v>0</v>
      </c>
      <c r="AI190" s="200">
        <f t="shared" si="39"/>
        <v>0</v>
      </c>
      <c r="AJ190" s="200">
        <f t="shared" si="39"/>
        <v>0</v>
      </c>
      <c r="AK190" s="200">
        <f t="shared" si="39"/>
        <v>0</v>
      </c>
      <c r="AL190" s="200">
        <f t="shared" si="39"/>
        <v>0</v>
      </c>
      <c r="AM190" s="200">
        <f t="shared" si="39"/>
        <v>0</v>
      </c>
      <c r="AN190" s="200">
        <f t="shared" si="39"/>
        <v>0</v>
      </c>
      <c r="AO190" s="200">
        <f t="shared" si="39"/>
        <v>0</v>
      </c>
      <c r="AP190" s="200">
        <f t="shared" si="39"/>
        <v>0</v>
      </c>
      <c r="AQ190" s="200">
        <f t="shared" si="39"/>
        <v>0</v>
      </c>
      <c r="AR190" s="200">
        <f t="shared" si="39"/>
        <v>0</v>
      </c>
      <c r="AS190" s="200">
        <f t="shared" si="39"/>
        <v>0</v>
      </c>
    </row>
    <row r="191" spans="1:45">
      <c r="A191" s="119" t="s">
        <v>195</v>
      </c>
      <c r="B191" s="120" t="s">
        <v>64</v>
      </c>
      <c r="C191" s="200">
        <f t="shared" si="39"/>
        <v>0</v>
      </c>
      <c r="D191" s="200">
        <f t="shared" si="39"/>
        <v>0</v>
      </c>
      <c r="E191" s="200">
        <f t="shared" si="39"/>
        <v>0</v>
      </c>
      <c r="F191" s="200">
        <f t="shared" si="39"/>
        <v>0</v>
      </c>
      <c r="G191" s="200">
        <f t="shared" si="39"/>
        <v>0</v>
      </c>
      <c r="H191" s="200">
        <f t="shared" si="39"/>
        <v>0</v>
      </c>
      <c r="I191" s="200">
        <f t="shared" si="39"/>
        <v>0</v>
      </c>
      <c r="J191" s="200">
        <f t="shared" si="39"/>
        <v>0</v>
      </c>
      <c r="K191" s="200">
        <f t="shared" si="39"/>
        <v>0</v>
      </c>
      <c r="L191" s="200">
        <f t="shared" si="39"/>
        <v>0</v>
      </c>
      <c r="M191" s="200">
        <f t="shared" si="39"/>
        <v>0</v>
      </c>
      <c r="N191" s="200">
        <f t="shared" si="39"/>
        <v>0</v>
      </c>
      <c r="O191" s="200">
        <f t="shared" si="39"/>
        <v>0</v>
      </c>
      <c r="P191" s="200">
        <f t="shared" si="39"/>
        <v>0</v>
      </c>
      <c r="Q191" s="200">
        <f t="shared" si="39"/>
        <v>0</v>
      </c>
      <c r="R191" s="200">
        <f t="shared" si="39"/>
        <v>0</v>
      </c>
      <c r="S191" s="200">
        <f t="shared" si="39"/>
        <v>0</v>
      </c>
      <c r="T191" s="200">
        <f t="shared" si="39"/>
        <v>0</v>
      </c>
      <c r="U191" s="200">
        <f t="shared" si="39"/>
        <v>0</v>
      </c>
      <c r="V191" s="200">
        <f t="shared" si="39"/>
        <v>0</v>
      </c>
      <c r="W191" s="200">
        <f t="shared" si="39"/>
        <v>0</v>
      </c>
      <c r="X191" s="200">
        <f t="shared" si="39"/>
        <v>0.99041464926330258</v>
      </c>
      <c r="Y191" s="200">
        <f t="shared" si="39"/>
        <v>0</v>
      </c>
      <c r="Z191" s="200">
        <f t="shared" si="39"/>
        <v>0</v>
      </c>
      <c r="AA191" s="200">
        <f t="shared" si="39"/>
        <v>0</v>
      </c>
      <c r="AB191" s="200">
        <f t="shared" si="39"/>
        <v>0</v>
      </c>
      <c r="AC191" s="200">
        <f t="shared" si="39"/>
        <v>0</v>
      </c>
      <c r="AD191" s="200">
        <f t="shared" si="39"/>
        <v>0</v>
      </c>
      <c r="AE191" s="200">
        <f t="shared" si="39"/>
        <v>0</v>
      </c>
      <c r="AF191" s="200">
        <f t="shared" si="39"/>
        <v>0</v>
      </c>
      <c r="AG191" s="200">
        <f t="shared" si="39"/>
        <v>0</v>
      </c>
      <c r="AH191" s="200">
        <f t="shared" si="39"/>
        <v>0</v>
      </c>
      <c r="AI191" s="200">
        <f t="shared" si="39"/>
        <v>0</v>
      </c>
      <c r="AJ191" s="200">
        <f t="shared" si="39"/>
        <v>0</v>
      </c>
      <c r="AK191" s="200">
        <f t="shared" si="39"/>
        <v>0</v>
      </c>
      <c r="AL191" s="200">
        <f t="shared" si="39"/>
        <v>0</v>
      </c>
      <c r="AM191" s="200">
        <f t="shared" si="39"/>
        <v>0</v>
      </c>
      <c r="AN191" s="200">
        <f t="shared" si="39"/>
        <v>0</v>
      </c>
      <c r="AO191" s="200">
        <f t="shared" si="39"/>
        <v>0</v>
      </c>
      <c r="AP191" s="200">
        <f t="shared" si="39"/>
        <v>0</v>
      </c>
      <c r="AQ191" s="200">
        <f t="shared" si="39"/>
        <v>0</v>
      </c>
      <c r="AR191" s="200">
        <f t="shared" si="39"/>
        <v>0</v>
      </c>
      <c r="AS191" s="200">
        <f t="shared" si="39"/>
        <v>0</v>
      </c>
    </row>
    <row r="192" spans="1:45">
      <c r="A192" s="119" t="s">
        <v>196</v>
      </c>
      <c r="B192" s="120" t="s">
        <v>66</v>
      </c>
      <c r="C192" s="200">
        <f t="shared" si="39"/>
        <v>0</v>
      </c>
      <c r="D192" s="200">
        <f t="shared" si="39"/>
        <v>0</v>
      </c>
      <c r="E192" s="200">
        <f t="shared" si="39"/>
        <v>0</v>
      </c>
      <c r="F192" s="200">
        <f t="shared" si="39"/>
        <v>0</v>
      </c>
      <c r="G192" s="200">
        <f t="shared" si="39"/>
        <v>0</v>
      </c>
      <c r="H192" s="200">
        <f t="shared" si="39"/>
        <v>0</v>
      </c>
      <c r="I192" s="200">
        <f t="shared" si="39"/>
        <v>0</v>
      </c>
      <c r="J192" s="200">
        <f t="shared" si="39"/>
        <v>0</v>
      </c>
      <c r="K192" s="200">
        <f t="shared" si="39"/>
        <v>0</v>
      </c>
      <c r="L192" s="200">
        <f t="shared" si="39"/>
        <v>0</v>
      </c>
      <c r="M192" s="200">
        <f t="shared" si="39"/>
        <v>0</v>
      </c>
      <c r="N192" s="200">
        <f t="shared" si="39"/>
        <v>0</v>
      </c>
      <c r="O192" s="200">
        <f t="shared" si="39"/>
        <v>0</v>
      </c>
      <c r="P192" s="200">
        <f t="shared" si="39"/>
        <v>0</v>
      </c>
      <c r="Q192" s="200">
        <f t="shared" si="39"/>
        <v>0</v>
      </c>
      <c r="R192" s="200">
        <f t="shared" si="39"/>
        <v>0</v>
      </c>
      <c r="S192" s="200">
        <f t="shared" si="39"/>
        <v>0</v>
      </c>
      <c r="T192" s="200">
        <f t="shared" si="39"/>
        <v>0</v>
      </c>
      <c r="U192" s="200">
        <f t="shared" si="39"/>
        <v>0</v>
      </c>
      <c r="V192" s="200">
        <f t="shared" si="39"/>
        <v>0</v>
      </c>
      <c r="W192" s="200">
        <f t="shared" si="39"/>
        <v>0</v>
      </c>
      <c r="X192" s="200">
        <f t="shared" si="39"/>
        <v>0</v>
      </c>
      <c r="Y192" s="200">
        <f t="shared" si="39"/>
        <v>0.99392084637327938</v>
      </c>
      <c r="Z192" s="200">
        <f t="shared" si="39"/>
        <v>0</v>
      </c>
      <c r="AA192" s="200">
        <f t="shared" si="39"/>
        <v>0</v>
      </c>
      <c r="AB192" s="200">
        <f t="shared" si="39"/>
        <v>0</v>
      </c>
      <c r="AC192" s="200">
        <f t="shared" si="39"/>
        <v>0</v>
      </c>
      <c r="AD192" s="200">
        <f t="shared" si="39"/>
        <v>0</v>
      </c>
      <c r="AE192" s="200">
        <f t="shared" si="39"/>
        <v>0</v>
      </c>
      <c r="AF192" s="200">
        <f t="shared" si="39"/>
        <v>0</v>
      </c>
      <c r="AG192" s="200">
        <f t="shared" si="39"/>
        <v>0</v>
      </c>
      <c r="AH192" s="200">
        <f t="shared" si="39"/>
        <v>0</v>
      </c>
      <c r="AI192" s="200">
        <f t="shared" si="39"/>
        <v>0</v>
      </c>
      <c r="AJ192" s="200">
        <f t="shared" si="39"/>
        <v>0</v>
      </c>
      <c r="AK192" s="200">
        <f t="shared" si="39"/>
        <v>0</v>
      </c>
      <c r="AL192" s="200">
        <f t="shared" si="39"/>
        <v>0</v>
      </c>
      <c r="AM192" s="200">
        <f t="shared" si="39"/>
        <v>0</v>
      </c>
      <c r="AN192" s="200">
        <f t="shared" si="39"/>
        <v>0</v>
      </c>
      <c r="AO192" s="200">
        <f t="shared" si="39"/>
        <v>0</v>
      </c>
      <c r="AP192" s="200">
        <f t="shared" si="39"/>
        <v>0</v>
      </c>
      <c r="AQ192" s="200">
        <f t="shared" ref="AQ192:AS192" si="40">AQ144*$BP29</f>
        <v>0</v>
      </c>
      <c r="AR192" s="200">
        <f t="shared" si="40"/>
        <v>0</v>
      </c>
      <c r="AS192" s="200">
        <f t="shared" si="40"/>
        <v>0</v>
      </c>
    </row>
    <row r="193" spans="1:45">
      <c r="A193" s="119" t="s">
        <v>197</v>
      </c>
      <c r="B193" s="120" t="s">
        <v>68</v>
      </c>
      <c r="C193" s="200">
        <f t="shared" ref="C193:AS198" si="41">C145*$BP30</f>
        <v>0</v>
      </c>
      <c r="D193" s="200">
        <f t="shared" si="41"/>
        <v>0</v>
      </c>
      <c r="E193" s="200">
        <f t="shared" si="41"/>
        <v>0</v>
      </c>
      <c r="F193" s="200">
        <f t="shared" si="41"/>
        <v>0</v>
      </c>
      <c r="G193" s="200">
        <f t="shared" si="41"/>
        <v>0</v>
      </c>
      <c r="H193" s="200">
        <f t="shared" si="41"/>
        <v>0</v>
      </c>
      <c r="I193" s="200">
        <f t="shared" si="41"/>
        <v>0</v>
      </c>
      <c r="J193" s="200">
        <f t="shared" si="41"/>
        <v>0</v>
      </c>
      <c r="K193" s="200">
        <f t="shared" si="41"/>
        <v>0</v>
      </c>
      <c r="L193" s="200">
        <f t="shared" si="41"/>
        <v>0</v>
      </c>
      <c r="M193" s="200">
        <f t="shared" si="41"/>
        <v>0</v>
      </c>
      <c r="N193" s="200">
        <f t="shared" si="41"/>
        <v>0</v>
      </c>
      <c r="O193" s="200">
        <f t="shared" si="41"/>
        <v>0</v>
      </c>
      <c r="P193" s="200">
        <f t="shared" si="41"/>
        <v>0</v>
      </c>
      <c r="Q193" s="200">
        <f t="shared" si="41"/>
        <v>0</v>
      </c>
      <c r="R193" s="200">
        <f t="shared" si="41"/>
        <v>0</v>
      </c>
      <c r="S193" s="200">
        <f t="shared" si="41"/>
        <v>0</v>
      </c>
      <c r="T193" s="200">
        <f t="shared" si="41"/>
        <v>0</v>
      </c>
      <c r="U193" s="200">
        <f t="shared" si="41"/>
        <v>0</v>
      </c>
      <c r="V193" s="200">
        <f t="shared" si="41"/>
        <v>0</v>
      </c>
      <c r="W193" s="200">
        <f t="shared" si="41"/>
        <v>0</v>
      </c>
      <c r="X193" s="200">
        <f t="shared" si="41"/>
        <v>0</v>
      </c>
      <c r="Y193" s="200">
        <f t="shared" si="41"/>
        <v>0</v>
      </c>
      <c r="Z193" s="200">
        <f t="shared" si="41"/>
        <v>0.69255220818648411</v>
      </c>
      <c r="AA193" s="200">
        <f t="shared" si="41"/>
        <v>0</v>
      </c>
      <c r="AB193" s="200">
        <f t="shared" si="41"/>
        <v>0</v>
      </c>
      <c r="AC193" s="200">
        <f t="shared" si="41"/>
        <v>0</v>
      </c>
      <c r="AD193" s="200">
        <f t="shared" si="41"/>
        <v>0</v>
      </c>
      <c r="AE193" s="200">
        <f t="shared" si="41"/>
        <v>0</v>
      </c>
      <c r="AF193" s="200">
        <f t="shared" si="41"/>
        <v>0</v>
      </c>
      <c r="AG193" s="200">
        <f t="shared" si="41"/>
        <v>0</v>
      </c>
      <c r="AH193" s="200">
        <f t="shared" si="41"/>
        <v>0</v>
      </c>
      <c r="AI193" s="200">
        <f t="shared" si="41"/>
        <v>0</v>
      </c>
      <c r="AJ193" s="200">
        <f t="shared" si="41"/>
        <v>0</v>
      </c>
      <c r="AK193" s="200">
        <f t="shared" si="41"/>
        <v>0</v>
      </c>
      <c r="AL193" s="200">
        <f t="shared" si="41"/>
        <v>0</v>
      </c>
      <c r="AM193" s="200">
        <f t="shared" si="41"/>
        <v>0</v>
      </c>
      <c r="AN193" s="200">
        <f t="shared" si="41"/>
        <v>0</v>
      </c>
      <c r="AO193" s="200">
        <f t="shared" si="41"/>
        <v>0</v>
      </c>
      <c r="AP193" s="200">
        <f t="shared" si="41"/>
        <v>0</v>
      </c>
      <c r="AQ193" s="200">
        <f t="shared" si="41"/>
        <v>0</v>
      </c>
      <c r="AR193" s="200">
        <f t="shared" si="41"/>
        <v>0</v>
      </c>
      <c r="AS193" s="200">
        <f t="shared" si="41"/>
        <v>0</v>
      </c>
    </row>
    <row r="194" spans="1:45">
      <c r="A194" s="119" t="s">
        <v>198</v>
      </c>
      <c r="B194" s="120" t="s">
        <v>69</v>
      </c>
      <c r="C194" s="200">
        <f t="shared" si="41"/>
        <v>0</v>
      </c>
      <c r="D194" s="200">
        <f t="shared" si="41"/>
        <v>0</v>
      </c>
      <c r="E194" s="200">
        <f t="shared" si="41"/>
        <v>0</v>
      </c>
      <c r="F194" s="200">
        <f t="shared" si="41"/>
        <v>0</v>
      </c>
      <c r="G194" s="200">
        <f t="shared" si="41"/>
        <v>0</v>
      </c>
      <c r="H194" s="200">
        <f t="shared" si="41"/>
        <v>0</v>
      </c>
      <c r="I194" s="200">
        <f t="shared" si="41"/>
        <v>0</v>
      </c>
      <c r="J194" s="200">
        <f t="shared" si="41"/>
        <v>0</v>
      </c>
      <c r="K194" s="200">
        <f t="shared" si="41"/>
        <v>0</v>
      </c>
      <c r="L194" s="200">
        <f t="shared" si="41"/>
        <v>0</v>
      </c>
      <c r="M194" s="200">
        <f t="shared" si="41"/>
        <v>0</v>
      </c>
      <c r="N194" s="200">
        <f t="shared" si="41"/>
        <v>0</v>
      </c>
      <c r="O194" s="200">
        <f t="shared" si="41"/>
        <v>0</v>
      </c>
      <c r="P194" s="200">
        <f t="shared" si="41"/>
        <v>0</v>
      </c>
      <c r="Q194" s="200">
        <f t="shared" si="41"/>
        <v>0</v>
      </c>
      <c r="R194" s="200">
        <f t="shared" si="41"/>
        <v>0</v>
      </c>
      <c r="S194" s="200">
        <f t="shared" si="41"/>
        <v>0</v>
      </c>
      <c r="T194" s="200">
        <f t="shared" si="41"/>
        <v>0</v>
      </c>
      <c r="U194" s="200">
        <f t="shared" si="41"/>
        <v>0</v>
      </c>
      <c r="V194" s="200">
        <f t="shared" si="41"/>
        <v>0</v>
      </c>
      <c r="W194" s="200">
        <f t="shared" si="41"/>
        <v>0</v>
      </c>
      <c r="X194" s="200">
        <f t="shared" si="41"/>
        <v>0</v>
      </c>
      <c r="Y194" s="200">
        <f t="shared" si="41"/>
        <v>0</v>
      </c>
      <c r="Z194" s="200">
        <f t="shared" si="41"/>
        <v>0</v>
      </c>
      <c r="AA194" s="200">
        <f t="shared" si="41"/>
        <v>0.77482220407362101</v>
      </c>
      <c r="AB194" s="200">
        <f t="shared" si="41"/>
        <v>0</v>
      </c>
      <c r="AC194" s="200">
        <f t="shared" si="41"/>
        <v>0</v>
      </c>
      <c r="AD194" s="200">
        <f t="shared" si="41"/>
        <v>0</v>
      </c>
      <c r="AE194" s="200">
        <f t="shared" si="41"/>
        <v>0</v>
      </c>
      <c r="AF194" s="200">
        <f t="shared" si="41"/>
        <v>0</v>
      </c>
      <c r="AG194" s="200">
        <f t="shared" si="41"/>
        <v>0</v>
      </c>
      <c r="AH194" s="200">
        <f t="shared" si="41"/>
        <v>0</v>
      </c>
      <c r="AI194" s="200">
        <f t="shared" si="41"/>
        <v>0</v>
      </c>
      <c r="AJ194" s="200">
        <f t="shared" si="41"/>
        <v>0</v>
      </c>
      <c r="AK194" s="200">
        <f t="shared" si="41"/>
        <v>0</v>
      </c>
      <c r="AL194" s="200">
        <f t="shared" si="41"/>
        <v>0</v>
      </c>
      <c r="AM194" s="200">
        <f t="shared" si="41"/>
        <v>0</v>
      </c>
      <c r="AN194" s="200">
        <f t="shared" si="41"/>
        <v>0</v>
      </c>
      <c r="AO194" s="200">
        <f t="shared" si="41"/>
        <v>0</v>
      </c>
      <c r="AP194" s="200">
        <f t="shared" si="41"/>
        <v>0</v>
      </c>
      <c r="AQ194" s="200">
        <f t="shared" si="41"/>
        <v>0</v>
      </c>
      <c r="AR194" s="200">
        <f t="shared" si="41"/>
        <v>0</v>
      </c>
      <c r="AS194" s="200">
        <f t="shared" si="41"/>
        <v>0</v>
      </c>
    </row>
    <row r="195" spans="1:45">
      <c r="A195" s="119" t="s">
        <v>199</v>
      </c>
      <c r="B195" s="120" t="s">
        <v>70</v>
      </c>
      <c r="C195" s="200">
        <f t="shared" si="41"/>
        <v>0</v>
      </c>
      <c r="D195" s="200">
        <f t="shared" si="41"/>
        <v>0</v>
      </c>
      <c r="E195" s="200">
        <f t="shared" si="41"/>
        <v>0</v>
      </c>
      <c r="F195" s="200">
        <f t="shared" si="41"/>
        <v>0</v>
      </c>
      <c r="G195" s="200">
        <f t="shared" si="41"/>
        <v>0</v>
      </c>
      <c r="H195" s="200">
        <f t="shared" si="41"/>
        <v>0</v>
      </c>
      <c r="I195" s="200">
        <f t="shared" si="41"/>
        <v>0</v>
      </c>
      <c r="J195" s="200">
        <f t="shared" si="41"/>
        <v>0</v>
      </c>
      <c r="K195" s="200">
        <f t="shared" si="41"/>
        <v>0</v>
      </c>
      <c r="L195" s="200">
        <f t="shared" si="41"/>
        <v>0</v>
      </c>
      <c r="M195" s="200">
        <f t="shared" si="41"/>
        <v>0</v>
      </c>
      <c r="N195" s="200">
        <f t="shared" si="41"/>
        <v>0</v>
      </c>
      <c r="O195" s="200">
        <f t="shared" si="41"/>
        <v>0</v>
      </c>
      <c r="P195" s="200">
        <f t="shared" si="41"/>
        <v>0</v>
      </c>
      <c r="Q195" s="200">
        <f t="shared" si="41"/>
        <v>0</v>
      </c>
      <c r="R195" s="200">
        <f t="shared" si="41"/>
        <v>0</v>
      </c>
      <c r="S195" s="200">
        <f t="shared" si="41"/>
        <v>0</v>
      </c>
      <c r="T195" s="200">
        <f t="shared" si="41"/>
        <v>0</v>
      </c>
      <c r="U195" s="200">
        <f t="shared" si="41"/>
        <v>0</v>
      </c>
      <c r="V195" s="200">
        <f t="shared" si="41"/>
        <v>0</v>
      </c>
      <c r="W195" s="200">
        <f t="shared" si="41"/>
        <v>0</v>
      </c>
      <c r="X195" s="200">
        <f t="shared" si="41"/>
        <v>0</v>
      </c>
      <c r="Y195" s="200">
        <f t="shared" si="41"/>
        <v>0</v>
      </c>
      <c r="Z195" s="200">
        <f t="shared" si="41"/>
        <v>0</v>
      </c>
      <c r="AA195" s="200">
        <f t="shared" si="41"/>
        <v>0</v>
      </c>
      <c r="AB195" s="200">
        <f t="shared" si="41"/>
        <v>0.98482347530650727</v>
      </c>
      <c r="AC195" s="200">
        <f t="shared" si="41"/>
        <v>0</v>
      </c>
      <c r="AD195" s="200">
        <f t="shared" si="41"/>
        <v>0</v>
      </c>
      <c r="AE195" s="200">
        <f t="shared" si="41"/>
        <v>0</v>
      </c>
      <c r="AF195" s="200">
        <f t="shared" si="41"/>
        <v>0</v>
      </c>
      <c r="AG195" s="200">
        <f t="shared" si="41"/>
        <v>0</v>
      </c>
      <c r="AH195" s="200">
        <f t="shared" si="41"/>
        <v>0</v>
      </c>
      <c r="AI195" s="200">
        <f t="shared" si="41"/>
        <v>0</v>
      </c>
      <c r="AJ195" s="200">
        <f t="shared" si="41"/>
        <v>0</v>
      </c>
      <c r="AK195" s="200">
        <f t="shared" si="41"/>
        <v>0</v>
      </c>
      <c r="AL195" s="200">
        <f t="shared" si="41"/>
        <v>0</v>
      </c>
      <c r="AM195" s="200">
        <f t="shared" si="41"/>
        <v>0</v>
      </c>
      <c r="AN195" s="200">
        <f t="shared" si="41"/>
        <v>0</v>
      </c>
      <c r="AO195" s="200">
        <f t="shared" si="41"/>
        <v>0</v>
      </c>
      <c r="AP195" s="200">
        <f t="shared" si="41"/>
        <v>0</v>
      </c>
      <c r="AQ195" s="200">
        <f t="shared" si="41"/>
        <v>0</v>
      </c>
      <c r="AR195" s="200">
        <f t="shared" si="41"/>
        <v>0</v>
      </c>
      <c r="AS195" s="200">
        <f t="shared" si="41"/>
        <v>0</v>
      </c>
    </row>
    <row r="196" spans="1:45">
      <c r="A196" s="119" t="s">
        <v>200</v>
      </c>
      <c r="B196" s="120" t="s">
        <v>71</v>
      </c>
      <c r="C196" s="200">
        <f t="shared" si="41"/>
        <v>0</v>
      </c>
      <c r="D196" s="200">
        <f t="shared" si="41"/>
        <v>0</v>
      </c>
      <c r="E196" s="200">
        <f t="shared" si="41"/>
        <v>0</v>
      </c>
      <c r="F196" s="200">
        <f t="shared" si="41"/>
        <v>0</v>
      </c>
      <c r="G196" s="200">
        <f t="shared" si="41"/>
        <v>0</v>
      </c>
      <c r="H196" s="200">
        <f t="shared" si="41"/>
        <v>0</v>
      </c>
      <c r="I196" s="200">
        <f t="shared" si="41"/>
        <v>0</v>
      </c>
      <c r="J196" s="200">
        <f t="shared" si="41"/>
        <v>0</v>
      </c>
      <c r="K196" s="200">
        <f t="shared" si="41"/>
        <v>0</v>
      </c>
      <c r="L196" s="200">
        <f t="shared" si="41"/>
        <v>0</v>
      </c>
      <c r="M196" s="200">
        <f t="shared" si="41"/>
        <v>0</v>
      </c>
      <c r="N196" s="200">
        <f t="shared" si="41"/>
        <v>0</v>
      </c>
      <c r="O196" s="200">
        <f t="shared" si="41"/>
        <v>0</v>
      </c>
      <c r="P196" s="200">
        <f t="shared" si="41"/>
        <v>0</v>
      </c>
      <c r="Q196" s="200">
        <f t="shared" si="41"/>
        <v>0</v>
      </c>
      <c r="R196" s="200">
        <f t="shared" si="41"/>
        <v>0</v>
      </c>
      <c r="S196" s="200">
        <f t="shared" si="41"/>
        <v>0</v>
      </c>
      <c r="T196" s="200">
        <f t="shared" si="41"/>
        <v>0</v>
      </c>
      <c r="U196" s="200">
        <f t="shared" si="41"/>
        <v>0</v>
      </c>
      <c r="V196" s="200">
        <f t="shared" si="41"/>
        <v>0</v>
      </c>
      <c r="W196" s="200">
        <f t="shared" si="41"/>
        <v>0</v>
      </c>
      <c r="X196" s="200">
        <f t="shared" si="41"/>
        <v>0</v>
      </c>
      <c r="Y196" s="200">
        <f t="shared" si="41"/>
        <v>0</v>
      </c>
      <c r="Z196" s="200">
        <f t="shared" si="41"/>
        <v>0</v>
      </c>
      <c r="AA196" s="200">
        <f t="shared" si="41"/>
        <v>0</v>
      </c>
      <c r="AB196" s="200">
        <f t="shared" si="41"/>
        <v>0</v>
      </c>
      <c r="AC196" s="200">
        <f t="shared" si="41"/>
        <v>0.60039619113445197</v>
      </c>
      <c r="AD196" s="200">
        <f t="shared" si="41"/>
        <v>0</v>
      </c>
      <c r="AE196" s="200">
        <f t="shared" si="41"/>
        <v>0</v>
      </c>
      <c r="AF196" s="200">
        <f t="shared" si="41"/>
        <v>0</v>
      </c>
      <c r="AG196" s="200">
        <f t="shared" si="41"/>
        <v>0</v>
      </c>
      <c r="AH196" s="200">
        <f t="shared" si="41"/>
        <v>0</v>
      </c>
      <c r="AI196" s="200">
        <f t="shared" si="41"/>
        <v>0</v>
      </c>
      <c r="AJ196" s="200">
        <f t="shared" si="41"/>
        <v>0</v>
      </c>
      <c r="AK196" s="200">
        <f t="shared" si="41"/>
        <v>0</v>
      </c>
      <c r="AL196" s="200">
        <f t="shared" si="41"/>
        <v>0</v>
      </c>
      <c r="AM196" s="200">
        <f t="shared" si="41"/>
        <v>0</v>
      </c>
      <c r="AN196" s="200">
        <f t="shared" si="41"/>
        <v>0</v>
      </c>
      <c r="AO196" s="200">
        <f t="shared" si="41"/>
        <v>0</v>
      </c>
      <c r="AP196" s="200">
        <f t="shared" si="41"/>
        <v>0</v>
      </c>
      <c r="AQ196" s="200">
        <f t="shared" si="41"/>
        <v>0</v>
      </c>
      <c r="AR196" s="200">
        <f t="shared" si="41"/>
        <v>0</v>
      </c>
      <c r="AS196" s="200">
        <f t="shared" si="41"/>
        <v>0</v>
      </c>
    </row>
    <row r="197" spans="1:45">
      <c r="A197" s="119" t="s">
        <v>201</v>
      </c>
      <c r="B197" s="120" t="s">
        <v>72</v>
      </c>
      <c r="C197" s="200">
        <f t="shared" si="41"/>
        <v>0</v>
      </c>
      <c r="D197" s="200">
        <f t="shared" si="41"/>
        <v>0</v>
      </c>
      <c r="E197" s="200">
        <f t="shared" si="41"/>
        <v>0</v>
      </c>
      <c r="F197" s="200">
        <f t="shared" si="41"/>
        <v>0</v>
      </c>
      <c r="G197" s="200">
        <f t="shared" si="41"/>
        <v>0</v>
      </c>
      <c r="H197" s="200">
        <f t="shared" si="41"/>
        <v>0</v>
      </c>
      <c r="I197" s="200">
        <f t="shared" si="41"/>
        <v>0</v>
      </c>
      <c r="J197" s="200">
        <f t="shared" si="41"/>
        <v>0</v>
      </c>
      <c r="K197" s="200">
        <f t="shared" si="41"/>
        <v>0</v>
      </c>
      <c r="L197" s="200">
        <f t="shared" si="41"/>
        <v>0</v>
      </c>
      <c r="M197" s="200">
        <f t="shared" si="41"/>
        <v>0</v>
      </c>
      <c r="N197" s="200">
        <f t="shared" si="41"/>
        <v>0</v>
      </c>
      <c r="O197" s="200">
        <f t="shared" si="41"/>
        <v>0</v>
      </c>
      <c r="P197" s="200">
        <f t="shared" si="41"/>
        <v>0</v>
      </c>
      <c r="Q197" s="200">
        <f t="shared" si="41"/>
        <v>0</v>
      </c>
      <c r="R197" s="200">
        <f t="shared" si="41"/>
        <v>0</v>
      </c>
      <c r="S197" s="200">
        <f t="shared" si="41"/>
        <v>0</v>
      </c>
      <c r="T197" s="200">
        <f t="shared" si="41"/>
        <v>0</v>
      </c>
      <c r="U197" s="200">
        <f t="shared" si="41"/>
        <v>0</v>
      </c>
      <c r="V197" s="200">
        <f t="shared" si="41"/>
        <v>0</v>
      </c>
      <c r="W197" s="200">
        <f t="shared" si="41"/>
        <v>0</v>
      </c>
      <c r="X197" s="200">
        <f t="shared" si="41"/>
        <v>0</v>
      </c>
      <c r="Y197" s="200">
        <f t="shared" si="41"/>
        <v>0</v>
      </c>
      <c r="Z197" s="200">
        <f t="shared" si="41"/>
        <v>0</v>
      </c>
      <c r="AA197" s="200">
        <f t="shared" si="41"/>
        <v>0</v>
      </c>
      <c r="AB197" s="200">
        <f t="shared" si="41"/>
        <v>0</v>
      </c>
      <c r="AC197" s="200">
        <f t="shared" si="41"/>
        <v>0</v>
      </c>
      <c r="AD197" s="200">
        <f t="shared" si="41"/>
        <v>0.31157809658516866</v>
      </c>
      <c r="AE197" s="200">
        <f t="shared" si="41"/>
        <v>0</v>
      </c>
      <c r="AF197" s="200">
        <f t="shared" si="41"/>
        <v>0</v>
      </c>
      <c r="AG197" s="200">
        <f t="shared" si="41"/>
        <v>0</v>
      </c>
      <c r="AH197" s="200">
        <f t="shared" si="41"/>
        <v>0</v>
      </c>
      <c r="AI197" s="200">
        <f t="shared" si="41"/>
        <v>0</v>
      </c>
      <c r="AJ197" s="200">
        <f t="shared" si="41"/>
        <v>0</v>
      </c>
      <c r="AK197" s="200">
        <f t="shared" si="41"/>
        <v>0</v>
      </c>
      <c r="AL197" s="200">
        <f t="shared" si="41"/>
        <v>0</v>
      </c>
      <c r="AM197" s="200">
        <f t="shared" si="41"/>
        <v>0</v>
      </c>
      <c r="AN197" s="200">
        <f t="shared" si="41"/>
        <v>0</v>
      </c>
      <c r="AO197" s="200">
        <f t="shared" si="41"/>
        <v>0</v>
      </c>
      <c r="AP197" s="200">
        <f t="shared" si="41"/>
        <v>0</v>
      </c>
      <c r="AQ197" s="200">
        <f t="shared" si="41"/>
        <v>0</v>
      </c>
      <c r="AR197" s="200">
        <f t="shared" si="41"/>
        <v>0</v>
      </c>
      <c r="AS197" s="200">
        <f t="shared" si="41"/>
        <v>0</v>
      </c>
    </row>
    <row r="198" spans="1:45">
      <c r="A198" s="119" t="s">
        <v>202</v>
      </c>
      <c r="B198" s="120" t="s">
        <v>153</v>
      </c>
      <c r="C198" s="200">
        <f t="shared" si="41"/>
        <v>0</v>
      </c>
      <c r="D198" s="200">
        <f t="shared" si="41"/>
        <v>0</v>
      </c>
      <c r="E198" s="200">
        <f t="shared" si="41"/>
        <v>0</v>
      </c>
      <c r="F198" s="200">
        <f t="shared" si="41"/>
        <v>0</v>
      </c>
      <c r="G198" s="200">
        <f t="shared" si="41"/>
        <v>0</v>
      </c>
      <c r="H198" s="200">
        <f t="shared" si="41"/>
        <v>0</v>
      </c>
      <c r="I198" s="200">
        <f t="shared" si="41"/>
        <v>0</v>
      </c>
      <c r="J198" s="200">
        <f t="shared" si="41"/>
        <v>0</v>
      </c>
      <c r="K198" s="200">
        <f t="shared" si="41"/>
        <v>0</v>
      </c>
      <c r="L198" s="200">
        <f t="shared" si="41"/>
        <v>0</v>
      </c>
      <c r="M198" s="200">
        <f t="shared" si="41"/>
        <v>0</v>
      </c>
      <c r="N198" s="200">
        <f t="shared" si="41"/>
        <v>0</v>
      </c>
      <c r="O198" s="200">
        <f t="shared" si="41"/>
        <v>0</v>
      </c>
      <c r="P198" s="200">
        <f t="shared" si="41"/>
        <v>0</v>
      </c>
      <c r="Q198" s="200">
        <f t="shared" si="41"/>
        <v>0</v>
      </c>
      <c r="R198" s="200">
        <f t="shared" si="41"/>
        <v>0</v>
      </c>
      <c r="S198" s="200">
        <f t="shared" si="41"/>
        <v>0</v>
      </c>
      <c r="T198" s="200">
        <f t="shared" si="41"/>
        <v>0</v>
      </c>
      <c r="U198" s="200">
        <f t="shared" si="41"/>
        <v>0</v>
      </c>
      <c r="V198" s="200">
        <f t="shared" si="41"/>
        <v>0</v>
      </c>
      <c r="W198" s="200">
        <f t="shared" si="41"/>
        <v>0</v>
      </c>
      <c r="X198" s="200">
        <f t="shared" si="41"/>
        <v>0</v>
      </c>
      <c r="Y198" s="200">
        <f t="shared" si="41"/>
        <v>0</v>
      </c>
      <c r="Z198" s="200">
        <f t="shared" si="41"/>
        <v>0</v>
      </c>
      <c r="AA198" s="200">
        <f t="shared" si="41"/>
        <v>0</v>
      </c>
      <c r="AB198" s="200">
        <f t="shared" si="41"/>
        <v>0</v>
      </c>
      <c r="AC198" s="200">
        <f t="shared" si="41"/>
        <v>0</v>
      </c>
      <c r="AD198" s="200">
        <f t="shared" si="41"/>
        <v>0</v>
      </c>
      <c r="AE198" s="200">
        <f t="shared" si="41"/>
        <v>0.39273218785286379</v>
      </c>
      <c r="AF198" s="200">
        <f t="shared" si="41"/>
        <v>0</v>
      </c>
      <c r="AG198" s="200">
        <f t="shared" si="41"/>
        <v>0</v>
      </c>
      <c r="AH198" s="200">
        <f t="shared" si="41"/>
        <v>0</v>
      </c>
      <c r="AI198" s="200">
        <f t="shared" si="41"/>
        <v>0</v>
      </c>
      <c r="AJ198" s="200">
        <f t="shared" si="41"/>
        <v>0</v>
      </c>
      <c r="AK198" s="200">
        <f t="shared" si="41"/>
        <v>0</v>
      </c>
      <c r="AL198" s="200">
        <f t="shared" si="41"/>
        <v>0</v>
      </c>
      <c r="AM198" s="200">
        <f t="shared" si="41"/>
        <v>0</v>
      </c>
      <c r="AN198" s="200">
        <f t="shared" si="41"/>
        <v>0</v>
      </c>
      <c r="AO198" s="200">
        <f t="shared" si="41"/>
        <v>0</v>
      </c>
      <c r="AP198" s="200">
        <f t="shared" si="41"/>
        <v>0</v>
      </c>
      <c r="AQ198" s="200">
        <f t="shared" ref="AQ198:AS198" si="42">AQ150*$BP35</f>
        <v>0</v>
      </c>
      <c r="AR198" s="200">
        <f t="shared" si="42"/>
        <v>0</v>
      </c>
      <c r="AS198" s="200">
        <f t="shared" si="42"/>
        <v>0</v>
      </c>
    </row>
    <row r="199" spans="1:45">
      <c r="A199" s="119" t="s">
        <v>203</v>
      </c>
      <c r="B199" s="120" t="s">
        <v>73</v>
      </c>
      <c r="C199" s="200">
        <f t="shared" ref="C199:AS204" si="43">C151*$BP36</f>
        <v>0</v>
      </c>
      <c r="D199" s="200">
        <f t="shared" si="43"/>
        <v>0</v>
      </c>
      <c r="E199" s="200">
        <f t="shared" si="43"/>
        <v>0</v>
      </c>
      <c r="F199" s="200">
        <f t="shared" si="43"/>
        <v>0</v>
      </c>
      <c r="G199" s="200">
        <f t="shared" si="43"/>
        <v>0</v>
      </c>
      <c r="H199" s="200">
        <f t="shared" si="43"/>
        <v>0</v>
      </c>
      <c r="I199" s="200">
        <f t="shared" si="43"/>
        <v>0</v>
      </c>
      <c r="J199" s="200">
        <f t="shared" si="43"/>
        <v>0</v>
      </c>
      <c r="K199" s="200">
        <f t="shared" si="43"/>
        <v>0</v>
      </c>
      <c r="L199" s="200">
        <f t="shared" si="43"/>
        <v>0</v>
      </c>
      <c r="M199" s="200">
        <f t="shared" si="43"/>
        <v>0</v>
      </c>
      <c r="N199" s="200">
        <f t="shared" si="43"/>
        <v>0</v>
      </c>
      <c r="O199" s="200">
        <f t="shared" si="43"/>
        <v>0</v>
      </c>
      <c r="P199" s="200">
        <f t="shared" si="43"/>
        <v>0</v>
      </c>
      <c r="Q199" s="200">
        <f t="shared" si="43"/>
        <v>0</v>
      </c>
      <c r="R199" s="200">
        <f t="shared" si="43"/>
        <v>0</v>
      </c>
      <c r="S199" s="200">
        <f t="shared" si="43"/>
        <v>0</v>
      </c>
      <c r="T199" s="200">
        <f t="shared" si="43"/>
        <v>0</v>
      </c>
      <c r="U199" s="200">
        <f t="shared" si="43"/>
        <v>0</v>
      </c>
      <c r="V199" s="200">
        <f t="shared" si="43"/>
        <v>0</v>
      </c>
      <c r="W199" s="200">
        <f t="shared" si="43"/>
        <v>0</v>
      </c>
      <c r="X199" s="200">
        <f t="shared" si="43"/>
        <v>0</v>
      </c>
      <c r="Y199" s="200">
        <f t="shared" si="43"/>
        <v>0</v>
      </c>
      <c r="Z199" s="200">
        <f t="shared" si="43"/>
        <v>0</v>
      </c>
      <c r="AA199" s="200">
        <f t="shared" si="43"/>
        <v>0</v>
      </c>
      <c r="AB199" s="200">
        <f t="shared" si="43"/>
        <v>0</v>
      </c>
      <c r="AC199" s="200">
        <f t="shared" si="43"/>
        <v>0</v>
      </c>
      <c r="AD199" s="200">
        <f t="shared" si="43"/>
        <v>0</v>
      </c>
      <c r="AE199" s="200">
        <f t="shared" si="43"/>
        <v>0</v>
      </c>
      <c r="AF199" s="200">
        <f t="shared" si="43"/>
        <v>0.94223473107347433</v>
      </c>
      <c r="AG199" s="200">
        <f t="shared" si="43"/>
        <v>0</v>
      </c>
      <c r="AH199" s="200">
        <f t="shared" si="43"/>
        <v>0</v>
      </c>
      <c r="AI199" s="200">
        <f t="shared" si="43"/>
        <v>0</v>
      </c>
      <c r="AJ199" s="200">
        <f t="shared" si="43"/>
        <v>0</v>
      </c>
      <c r="AK199" s="200">
        <f t="shared" si="43"/>
        <v>0</v>
      </c>
      <c r="AL199" s="200">
        <f t="shared" si="43"/>
        <v>0</v>
      </c>
      <c r="AM199" s="200">
        <f t="shared" si="43"/>
        <v>0</v>
      </c>
      <c r="AN199" s="200">
        <f t="shared" si="43"/>
        <v>0</v>
      </c>
      <c r="AO199" s="200">
        <f t="shared" si="43"/>
        <v>0</v>
      </c>
      <c r="AP199" s="200">
        <f t="shared" si="43"/>
        <v>0</v>
      </c>
      <c r="AQ199" s="200">
        <f t="shared" si="43"/>
        <v>0</v>
      </c>
      <c r="AR199" s="200">
        <f t="shared" si="43"/>
        <v>0</v>
      </c>
      <c r="AS199" s="200">
        <f t="shared" si="43"/>
        <v>0</v>
      </c>
    </row>
    <row r="200" spans="1:45">
      <c r="A200" s="119" t="s">
        <v>204</v>
      </c>
      <c r="B200" s="120" t="s">
        <v>74</v>
      </c>
      <c r="C200" s="200">
        <f t="shared" si="43"/>
        <v>0</v>
      </c>
      <c r="D200" s="200">
        <f t="shared" si="43"/>
        <v>0</v>
      </c>
      <c r="E200" s="200">
        <f t="shared" si="43"/>
        <v>0</v>
      </c>
      <c r="F200" s="200">
        <f t="shared" si="43"/>
        <v>0</v>
      </c>
      <c r="G200" s="200">
        <f t="shared" si="43"/>
        <v>0</v>
      </c>
      <c r="H200" s="200">
        <f t="shared" si="43"/>
        <v>0</v>
      </c>
      <c r="I200" s="200">
        <f t="shared" si="43"/>
        <v>0</v>
      </c>
      <c r="J200" s="200">
        <f t="shared" si="43"/>
        <v>0</v>
      </c>
      <c r="K200" s="200">
        <f t="shared" si="43"/>
        <v>0</v>
      </c>
      <c r="L200" s="200">
        <f t="shared" si="43"/>
        <v>0</v>
      </c>
      <c r="M200" s="200">
        <f t="shared" si="43"/>
        <v>0</v>
      </c>
      <c r="N200" s="200">
        <f t="shared" si="43"/>
        <v>0</v>
      </c>
      <c r="O200" s="200">
        <f t="shared" si="43"/>
        <v>0</v>
      </c>
      <c r="P200" s="200">
        <f t="shared" si="43"/>
        <v>0</v>
      </c>
      <c r="Q200" s="200">
        <f t="shared" si="43"/>
        <v>0</v>
      </c>
      <c r="R200" s="200">
        <f t="shared" si="43"/>
        <v>0</v>
      </c>
      <c r="S200" s="200">
        <f t="shared" si="43"/>
        <v>0</v>
      </c>
      <c r="T200" s="200">
        <f t="shared" si="43"/>
        <v>0</v>
      </c>
      <c r="U200" s="200">
        <f t="shared" si="43"/>
        <v>0</v>
      </c>
      <c r="V200" s="200">
        <f t="shared" si="43"/>
        <v>0</v>
      </c>
      <c r="W200" s="200">
        <f t="shared" si="43"/>
        <v>0</v>
      </c>
      <c r="X200" s="200">
        <f t="shared" si="43"/>
        <v>0</v>
      </c>
      <c r="Y200" s="200">
        <f t="shared" si="43"/>
        <v>0</v>
      </c>
      <c r="Z200" s="200">
        <f t="shared" si="43"/>
        <v>0</v>
      </c>
      <c r="AA200" s="200">
        <f t="shared" si="43"/>
        <v>0</v>
      </c>
      <c r="AB200" s="200">
        <f t="shared" si="43"/>
        <v>0</v>
      </c>
      <c r="AC200" s="200">
        <f t="shared" si="43"/>
        <v>0</v>
      </c>
      <c r="AD200" s="200">
        <f t="shared" si="43"/>
        <v>0</v>
      </c>
      <c r="AE200" s="200">
        <f t="shared" si="43"/>
        <v>0</v>
      </c>
      <c r="AF200" s="200">
        <f t="shared" si="43"/>
        <v>0</v>
      </c>
      <c r="AG200" s="200">
        <f t="shared" si="43"/>
        <v>1</v>
      </c>
      <c r="AH200" s="200">
        <f t="shared" si="43"/>
        <v>0</v>
      </c>
      <c r="AI200" s="200">
        <f t="shared" si="43"/>
        <v>0</v>
      </c>
      <c r="AJ200" s="200">
        <f t="shared" si="43"/>
        <v>0</v>
      </c>
      <c r="AK200" s="200">
        <f t="shared" si="43"/>
        <v>0</v>
      </c>
      <c r="AL200" s="200">
        <f t="shared" si="43"/>
        <v>0</v>
      </c>
      <c r="AM200" s="200">
        <f t="shared" si="43"/>
        <v>0</v>
      </c>
      <c r="AN200" s="200">
        <f t="shared" si="43"/>
        <v>0</v>
      </c>
      <c r="AO200" s="200">
        <f t="shared" si="43"/>
        <v>0</v>
      </c>
      <c r="AP200" s="200">
        <f t="shared" si="43"/>
        <v>0</v>
      </c>
      <c r="AQ200" s="200">
        <f t="shared" si="43"/>
        <v>0</v>
      </c>
      <c r="AR200" s="200">
        <f t="shared" si="43"/>
        <v>0</v>
      </c>
      <c r="AS200" s="200">
        <f t="shared" si="43"/>
        <v>0</v>
      </c>
    </row>
    <row r="201" spans="1:45">
      <c r="A201" s="119" t="s">
        <v>205</v>
      </c>
      <c r="B201" s="120" t="s">
        <v>75</v>
      </c>
      <c r="C201" s="200">
        <f t="shared" si="43"/>
        <v>0</v>
      </c>
      <c r="D201" s="200">
        <f t="shared" si="43"/>
        <v>0</v>
      </c>
      <c r="E201" s="200">
        <f t="shared" si="43"/>
        <v>0</v>
      </c>
      <c r="F201" s="200">
        <f t="shared" si="43"/>
        <v>0</v>
      </c>
      <c r="G201" s="200">
        <f t="shared" si="43"/>
        <v>0</v>
      </c>
      <c r="H201" s="200">
        <f t="shared" si="43"/>
        <v>0</v>
      </c>
      <c r="I201" s="200">
        <f t="shared" si="43"/>
        <v>0</v>
      </c>
      <c r="J201" s="200">
        <f t="shared" si="43"/>
        <v>0</v>
      </c>
      <c r="K201" s="200">
        <f t="shared" si="43"/>
        <v>0</v>
      </c>
      <c r="L201" s="200">
        <f t="shared" si="43"/>
        <v>0</v>
      </c>
      <c r="M201" s="200">
        <f t="shared" si="43"/>
        <v>0</v>
      </c>
      <c r="N201" s="200">
        <f t="shared" si="43"/>
        <v>0</v>
      </c>
      <c r="O201" s="200">
        <f t="shared" si="43"/>
        <v>0</v>
      </c>
      <c r="P201" s="200">
        <f t="shared" si="43"/>
        <v>0</v>
      </c>
      <c r="Q201" s="200">
        <f t="shared" si="43"/>
        <v>0</v>
      </c>
      <c r="R201" s="200">
        <f t="shared" si="43"/>
        <v>0</v>
      </c>
      <c r="S201" s="200">
        <f t="shared" si="43"/>
        <v>0</v>
      </c>
      <c r="T201" s="200">
        <f t="shared" si="43"/>
        <v>0</v>
      </c>
      <c r="U201" s="200">
        <f t="shared" si="43"/>
        <v>0</v>
      </c>
      <c r="V201" s="200">
        <f t="shared" si="43"/>
        <v>0</v>
      </c>
      <c r="W201" s="200">
        <f t="shared" si="43"/>
        <v>0</v>
      </c>
      <c r="X201" s="200">
        <f t="shared" si="43"/>
        <v>0</v>
      </c>
      <c r="Y201" s="200">
        <f t="shared" si="43"/>
        <v>0</v>
      </c>
      <c r="Z201" s="200">
        <f t="shared" si="43"/>
        <v>0</v>
      </c>
      <c r="AA201" s="200">
        <f t="shared" si="43"/>
        <v>0</v>
      </c>
      <c r="AB201" s="200">
        <f t="shared" si="43"/>
        <v>0</v>
      </c>
      <c r="AC201" s="200">
        <f t="shared" si="43"/>
        <v>0</v>
      </c>
      <c r="AD201" s="200">
        <f t="shared" si="43"/>
        <v>0</v>
      </c>
      <c r="AE201" s="200">
        <f t="shared" si="43"/>
        <v>0</v>
      </c>
      <c r="AF201" s="200">
        <f t="shared" si="43"/>
        <v>0</v>
      </c>
      <c r="AG201" s="200">
        <f t="shared" si="43"/>
        <v>0</v>
      </c>
      <c r="AH201" s="200">
        <f t="shared" si="43"/>
        <v>0.91062435951439402</v>
      </c>
      <c r="AI201" s="200">
        <f t="shared" si="43"/>
        <v>0</v>
      </c>
      <c r="AJ201" s="200">
        <f t="shared" si="43"/>
        <v>0</v>
      </c>
      <c r="AK201" s="200">
        <f t="shared" si="43"/>
        <v>0</v>
      </c>
      <c r="AL201" s="200">
        <f t="shared" si="43"/>
        <v>0</v>
      </c>
      <c r="AM201" s="200">
        <f t="shared" si="43"/>
        <v>0</v>
      </c>
      <c r="AN201" s="200">
        <f t="shared" si="43"/>
        <v>0</v>
      </c>
      <c r="AO201" s="200">
        <f t="shared" si="43"/>
        <v>0</v>
      </c>
      <c r="AP201" s="200">
        <f t="shared" si="43"/>
        <v>0</v>
      </c>
      <c r="AQ201" s="200">
        <f t="shared" si="43"/>
        <v>0</v>
      </c>
      <c r="AR201" s="200">
        <f t="shared" si="43"/>
        <v>0</v>
      </c>
      <c r="AS201" s="200">
        <f t="shared" si="43"/>
        <v>0</v>
      </c>
    </row>
    <row r="202" spans="1:45">
      <c r="A202" s="119" t="s">
        <v>206</v>
      </c>
      <c r="B202" s="120" t="s">
        <v>76</v>
      </c>
      <c r="C202" s="200">
        <f t="shared" si="43"/>
        <v>0</v>
      </c>
      <c r="D202" s="200">
        <f t="shared" si="43"/>
        <v>0</v>
      </c>
      <c r="E202" s="200">
        <f t="shared" si="43"/>
        <v>0</v>
      </c>
      <c r="F202" s="200">
        <f t="shared" si="43"/>
        <v>0</v>
      </c>
      <c r="G202" s="200">
        <f t="shared" si="43"/>
        <v>0</v>
      </c>
      <c r="H202" s="200">
        <f t="shared" si="43"/>
        <v>0</v>
      </c>
      <c r="I202" s="200">
        <f t="shared" si="43"/>
        <v>0</v>
      </c>
      <c r="J202" s="200">
        <f t="shared" si="43"/>
        <v>0</v>
      </c>
      <c r="K202" s="200">
        <f t="shared" si="43"/>
        <v>0</v>
      </c>
      <c r="L202" s="200">
        <f t="shared" si="43"/>
        <v>0</v>
      </c>
      <c r="M202" s="200">
        <f t="shared" si="43"/>
        <v>0</v>
      </c>
      <c r="N202" s="200">
        <f t="shared" si="43"/>
        <v>0</v>
      </c>
      <c r="O202" s="200">
        <f t="shared" si="43"/>
        <v>0</v>
      </c>
      <c r="P202" s="200">
        <f t="shared" si="43"/>
        <v>0</v>
      </c>
      <c r="Q202" s="200">
        <f t="shared" si="43"/>
        <v>0</v>
      </c>
      <c r="R202" s="200">
        <f t="shared" si="43"/>
        <v>0</v>
      </c>
      <c r="S202" s="200">
        <f t="shared" si="43"/>
        <v>0</v>
      </c>
      <c r="T202" s="200">
        <f t="shared" si="43"/>
        <v>0</v>
      </c>
      <c r="U202" s="200">
        <f t="shared" si="43"/>
        <v>0</v>
      </c>
      <c r="V202" s="200">
        <f t="shared" si="43"/>
        <v>0</v>
      </c>
      <c r="W202" s="200">
        <f t="shared" si="43"/>
        <v>0</v>
      </c>
      <c r="X202" s="200">
        <f t="shared" si="43"/>
        <v>0</v>
      </c>
      <c r="Y202" s="200">
        <f t="shared" si="43"/>
        <v>0</v>
      </c>
      <c r="Z202" s="200">
        <f t="shared" si="43"/>
        <v>0</v>
      </c>
      <c r="AA202" s="200">
        <f t="shared" si="43"/>
        <v>0</v>
      </c>
      <c r="AB202" s="200">
        <f t="shared" si="43"/>
        <v>0</v>
      </c>
      <c r="AC202" s="200">
        <f t="shared" si="43"/>
        <v>0</v>
      </c>
      <c r="AD202" s="200">
        <f t="shared" si="43"/>
        <v>0</v>
      </c>
      <c r="AE202" s="200">
        <f t="shared" si="43"/>
        <v>0</v>
      </c>
      <c r="AF202" s="200">
        <f t="shared" si="43"/>
        <v>0</v>
      </c>
      <c r="AG202" s="200">
        <f t="shared" si="43"/>
        <v>0</v>
      </c>
      <c r="AH202" s="200">
        <f t="shared" si="43"/>
        <v>0</v>
      </c>
      <c r="AI202" s="200">
        <f t="shared" si="43"/>
        <v>0.99979771892809854</v>
      </c>
      <c r="AJ202" s="200">
        <f t="shared" si="43"/>
        <v>0</v>
      </c>
      <c r="AK202" s="200">
        <f t="shared" si="43"/>
        <v>0</v>
      </c>
      <c r="AL202" s="200">
        <f t="shared" si="43"/>
        <v>0</v>
      </c>
      <c r="AM202" s="200">
        <f t="shared" si="43"/>
        <v>0</v>
      </c>
      <c r="AN202" s="200">
        <f t="shared" si="43"/>
        <v>0</v>
      </c>
      <c r="AO202" s="200">
        <f t="shared" si="43"/>
        <v>0</v>
      </c>
      <c r="AP202" s="200">
        <f t="shared" si="43"/>
        <v>0</v>
      </c>
      <c r="AQ202" s="200">
        <f t="shared" si="43"/>
        <v>0</v>
      </c>
      <c r="AR202" s="200">
        <f t="shared" si="43"/>
        <v>0</v>
      </c>
      <c r="AS202" s="200">
        <f t="shared" si="43"/>
        <v>0</v>
      </c>
    </row>
    <row r="203" spans="1:45">
      <c r="A203" s="119" t="s">
        <v>207</v>
      </c>
      <c r="B203" s="120" t="s">
        <v>77</v>
      </c>
      <c r="C203" s="200">
        <f t="shared" si="43"/>
        <v>0</v>
      </c>
      <c r="D203" s="200">
        <f t="shared" si="43"/>
        <v>0</v>
      </c>
      <c r="E203" s="200">
        <f t="shared" si="43"/>
        <v>0</v>
      </c>
      <c r="F203" s="200">
        <f t="shared" si="43"/>
        <v>0</v>
      </c>
      <c r="G203" s="200">
        <f t="shared" si="43"/>
        <v>0</v>
      </c>
      <c r="H203" s="200">
        <f t="shared" si="43"/>
        <v>0</v>
      </c>
      <c r="I203" s="200">
        <f t="shared" si="43"/>
        <v>0</v>
      </c>
      <c r="J203" s="200">
        <f t="shared" si="43"/>
        <v>0</v>
      </c>
      <c r="K203" s="200">
        <f t="shared" si="43"/>
        <v>0</v>
      </c>
      <c r="L203" s="200">
        <f t="shared" si="43"/>
        <v>0</v>
      </c>
      <c r="M203" s="200">
        <f t="shared" si="43"/>
        <v>0</v>
      </c>
      <c r="N203" s="200">
        <f t="shared" si="43"/>
        <v>0</v>
      </c>
      <c r="O203" s="200">
        <f t="shared" si="43"/>
        <v>0</v>
      </c>
      <c r="P203" s="200">
        <f t="shared" si="43"/>
        <v>0</v>
      </c>
      <c r="Q203" s="200">
        <f t="shared" si="43"/>
        <v>0</v>
      </c>
      <c r="R203" s="200">
        <f t="shared" si="43"/>
        <v>0</v>
      </c>
      <c r="S203" s="200">
        <f t="shared" si="43"/>
        <v>0</v>
      </c>
      <c r="T203" s="200">
        <f t="shared" si="43"/>
        <v>0</v>
      </c>
      <c r="U203" s="200">
        <f t="shared" si="43"/>
        <v>0</v>
      </c>
      <c r="V203" s="200">
        <f t="shared" si="43"/>
        <v>0</v>
      </c>
      <c r="W203" s="200">
        <f t="shared" si="43"/>
        <v>0</v>
      </c>
      <c r="X203" s="200">
        <f t="shared" si="43"/>
        <v>0</v>
      </c>
      <c r="Y203" s="200">
        <f t="shared" si="43"/>
        <v>0</v>
      </c>
      <c r="Z203" s="200">
        <f t="shared" si="43"/>
        <v>0</v>
      </c>
      <c r="AA203" s="200">
        <f t="shared" si="43"/>
        <v>0</v>
      </c>
      <c r="AB203" s="200">
        <f t="shared" si="43"/>
        <v>0</v>
      </c>
      <c r="AC203" s="200">
        <f t="shared" si="43"/>
        <v>0</v>
      </c>
      <c r="AD203" s="200">
        <f t="shared" si="43"/>
        <v>0</v>
      </c>
      <c r="AE203" s="200">
        <f t="shared" si="43"/>
        <v>0</v>
      </c>
      <c r="AF203" s="200">
        <f t="shared" si="43"/>
        <v>0</v>
      </c>
      <c r="AG203" s="200">
        <f t="shared" si="43"/>
        <v>0</v>
      </c>
      <c r="AH203" s="200">
        <f t="shared" si="43"/>
        <v>0</v>
      </c>
      <c r="AI203" s="200">
        <f t="shared" si="43"/>
        <v>0</v>
      </c>
      <c r="AJ203" s="200">
        <f t="shared" si="43"/>
        <v>0.9517292228289671</v>
      </c>
      <c r="AK203" s="200">
        <f t="shared" si="43"/>
        <v>0</v>
      </c>
      <c r="AL203" s="200">
        <f t="shared" si="43"/>
        <v>0</v>
      </c>
      <c r="AM203" s="200">
        <f t="shared" si="43"/>
        <v>0</v>
      </c>
      <c r="AN203" s="200">
        <f t="shared" si="43"/>
        <v>0</v>
      </c>
      <c r="AO203" s="200">
        <f t="shared" si="43"/>
        <v>0</v>
      </c>
      <c r="AP203" s="200">
        <f t="shared" si="43"/>
        <v>0</v>
      </c>
      <c r="AQ203" s="200">
        <f t="shared" si="43"/>
        <v>0</v>
      </c>
      <c r="AR203" s="200">
        <f t="shared" si="43"/>
        <v>0</v>
      </c>
      <c r="AS203" s="200">
        <f t="shared" si="43"/>
        <v>0</v>
      </c>
    </row>
    <row r="204" spans="1:45">
      <c r="A204" s="119" t="s">
        <v>208</v>
      </c>
      <c r="B204" s="126" t="s">
        <v>78</v>
      </c>
      <c r="C204" s="200">
        <f t="shared" si="43"/>
        <v>0</v>
      </c>
      <c r="D204" s="200">
        <f t="shared" si="43"/>
        <v>0</v>
      </c>
      <c r="E204" s="200">
        <f t="shared" si="43"/>
        <v>0</v>
      </c>
      <c r="F204" s="200">
        <f t="shared" si="43"/>
        <v>0</v>
      </c>
      <c r="G204" s="200">
        <f t="shared" si="43"/>
        <v>0</v>
      </c>
      <c r="H204" s="200">
        <f t="shared" si="43"/>
        <v>0</v>
      </c>
      <c r="I204" s="200">
        <f t="shared" si="43"/>
        <v>0</v>
      </c>
      <c r="J204" s="200">
        <f t="shared" si="43"/>
        <v>0</v>
      </c>
      <c r="K204" s="200">
        <f t="shared" si="43"/>
        <v>0</v>
      </c>
      <c r="L204" s="200">
        <f t="shared" si="43"/>
        <v>0</v>
      </c>
      <c r="M204" s="200">
        <f t="shared" si="43"/>
        <v>0</v>
      </c>
      <c r="N204" s="200">
        <f t="shared" si="43"/>
        <v>0</v>
      </c>
      <c r="O204" s="200">
        <f t="shared" si="43"/>
        <v>0</v>
      </c>
      <c r="P204" s="200">
        <f t="shared" si="43"/>
        <v>0</v>
      </c>
      <c r="Q204" s="200">
        <f t="shared" si="43"/>
        <v>0</v>
      </c>
      <c r="R204" s="200">
        <f t="shared" si="43"/>
        <v>0</v>
      </c>
      <c r="S204" s="200">
        <f t="shared" si="43"/>
        <v>0</v>
      </c>
      <c r="T204" s="200">
        <f t="shared" si="43"/>
        <v>0</v>
      </c>
      <c r="U204" s="200">
        <f t="shared" si="43"/>
        <v>0</v>
      </c>
      <c r="V204" s="200">
        <f t="shared" si="43"/>
        <v>0</v>
      </c>
      <c r="W204" s="200">
        <f t="shared" si="43"/>
        <v>0</v>
      </c>
      <c r="X204" s="200">
        <f t="shared" si="43"/>
        <v>0</v>
      </c>
      <c r="Y204" s="200">
        <f t="shared" si="43"/>
        <v>0</v>
      </c>
      <c r="Z204" s="200">
        <f t="shared" si="43"/>
        <v>0</v>
      </c>
      <c r="AA204" s="200">
        <f t="shared" si="43"/>
        <v>0</v>
      </c>
      <c r="AB204" s="200">
        <f t="shared" si="43"/>
        <v>0</v>
      </c>
      <c r="AC204" s="200">
        <f t="shared" si="43"/>
        <v>0</v>
      </c>
      <c r="AD204" s="200">
        <f t="shared" si="43"/>
        <v>0</v>
      </c>
      <c r="AE204" s="200">
        <f t="shared" si="43"/>
        <v>0</v>
      </c>
      <c r="AF204" s="200">
        <f t="shared" si="43"/>
        <v>0</v>
      </c>
      <c r="AG204" s="200">
        <f t="shared" si="43"/>
        <v>0</v>
      </c>
      <c r="AH204" s="200">
        <f t="shared" si="43"/>
        <v>0</v>
      </c>
      <c r="AI204" s="200">
        <f t="shared" si="43"/>
        <v>0</v>
      </c>
      <c r="AJ204" s="200">
        <f t="shared" si="43"/>
        <v>0</v>
      </c>
      <c r="AK204" s="200">
        <f t="shared" si="43"/>
        <v>0.91084952611762671</v>
      </c>
      <c r="AL204" s="200">
        <f t="shared" si="43"/>
        <v>0</v>
      </c>
      <c r="AM204" s="200">
        <f t="shared" si="43"/>
        <v>0</v>
      </c>
      <c r="AN204" s="200">
        <f t="shared" si="43"/>
        <v>0</v>
      </c>
      <c r="AO204" s="200">
        <f t="shared" si="43"/>
        <v>0</v>
      </c>
      <c r="AP204" s="200">
        <f t="shared" si="43"/>
        <v>0</v>
      </c>
      <c r="AQ204" s="200">
        <f t="shared" ref="AQ204:AS204" si="44">AQ156*$BP41</f>
        <v>0</v>
      </c>
      <c r="AR204" s="200">
        <f t="shared" si="44"/>
        <v>0</v>
      </c>
      <c r="AS204" s="200">
        <f t="shared" si="44"/>
        <v>0</v>
      </c>
    </row>
    <row r="205" spans="1:45">
      <c r="A205" s="119" t="s">
        <v>209</v>
      </c>
      <c r="B205" s="126" t="s">
        <v>19</v>
      </c>
      <c r="C205" s="200">
        <f t="shared" ref="C205:AS210" si="45">C157*$BP42</f>
        <v>0</v>
      </c>
      <c r="D205" s="200">
        <f t="shared" si="45"/>
        <v>0</v>
      </c>
      <c r="E205" s="200">
        <f t="shared" si="45"/>
        <v>0</v>
      </c>
      <c r="F205" s="200">
        <f t="shared" si="45"/>
        <v>0</v>
      </c>
      <c r="G205" s="200">
        <f t="shared" si="45"/>
        <v>0</v>
      </c>
      <c r="H205" s="200">
        <f t="shared" si="45"/>
        <v>0</v>
      </c>
      <c r="I205" s="200">
        <f t="shared" si="45"/>
        <v>0</v>
      </c>
      <c r="J205" s="200">
        <f t="shared" si="45"/>
        <v>0</v>
      </c>
      <c r="K205" s="200">
        <f t="shared" si="45"/>
        <v>0</v>
      </c>
      <c r="L205" s="200">
        <f t="shared" si="45"/>
        <v>0</v>
      </c>
      <c r="M205" s="200">
        <f t="shared" si="45"/>
        <v>0</v>
      </c>
      <c r="N205" s="200">
        <f t="shared" si="45"/>
        <v>0</v>
      </c>
      <c r="O205" s="200">
        <f t="shared" si="45"/>
        <v>0</v>
      </c>
      <c r="P205" s="200">
        <f t="shared" si="45"/>
        <v>0</v>
      </c>
      <c r="Q205" s="200">
        <f t="shared" si="45"/>
        <v>0</v>
      </c>
      <c r="R205" s="200">
        <f t="shared" si="45"/>
        <v>0</v>
      </c>
      <c r="S205" s="200">
        <f t="shared" si="45"/>
        <v>0</v>
      </c>
      <c r="T205" s="200">
        <f t="shared" si="45"/>
        <v>0</v>
      </c>
      <c r="U205" s="200">
        <f t="shared" si="45"/>
        <v>0</v>
      </c>
      <c r="V205" s="200">
        <f t="shared" si="45"/>
        <v>0</v>
      </c>
      <c r="W205" s="200">
        <f t="shared" si="45"/>
        <v>0</v>
      </c>
      <c r="X205" s="200">
        <f t="shared" si="45"/>
        <v>0</v>
      </c>
      <c r="Y205" s="200">
        <f t="shared" si="45"/>
        <v>0</v>
      </c>
      <c r="Z205" s="200">
        <f t="shared" si="45"/>
        <v>0</v>
      </c>
      <c r="AA205" s="200">
        <f t="shared" si="45"/>
        <v>0</v>
      </c>
      <c r="AB205" s="200">
        <f t="shared" si="45"/>
        <v>0</v>
      </c>
      <c r="AC205" s="200">
        <f t="shared" si="45"/>
        <v>0</v>
      </c>
      <c r="AD205" s="200">
        <f t="shared" si="45"/>
        <v>0</v>
      </c>
      <c r="AE205" s="200">
        <f t="shared" si="45"/>
        <v>0</v>
      </c>
      <c r="AF205" s="200">
        <f t="shared" si="45"/>
        <v>0</v>
      </c>
      <c r="AG205" s="200">
        <f t="shared" si="45"/>
        <v>0</v>
      </c>
      <c r="AH205" s="200">
        <f t="shared" si="45"/>
        <v>0</v>
      </c>
      <c r="AI205" s="200">
        <f t="shared" si="45"/>
        <v>0</v>
      </c>
      <c r="AJ205" s="200">
        <f t="shared" si="45"/>
        <v>0</v>
      </c>
      <c r="AK205" s="200">
        <f t="shared" si="45"/>
        <v>0</v>
      </c>
      <c r="AL205" s="200">
        <f t="shared" si="45"/>
        <v>0.29147033667677469</v>
      </c>
      <c r="AM205" s="200">
        <f t="shared" si="45"/>
        <v>0</v>
      </c>
      <c r="AN205" s="200">
        <f t="shared" si="45"/>
        <v>0</v>
      </c>
      <c r="AO205" s="200">
        <f t="shared" si="45"/>
        <v>0</v>
      </c>
      <c r="AP205" s="200">
        <f t="shared" si="45"/>
        <v>0</v>
      </c>
      <c r="AQ205" s="200">
        <f t="shared" si="45"/>
        <v>0</v>
      </c>
      <c r="AR205" s="200">
        <f t="shared" si="45"/>
        <v>0</v>
      </c>
      <c r="AS205" s="200">
        <f t="shared" si="45"/>
        <v>0</v>
      </c>
    </row>
    <row r="206" spans="1:45">
      <c r="A206" s="119" t="s">
        <v>210</v>
      </c>
      <c r="B206" s="126" t="s">
        <v>20</v>
      </c>
      <c r="C206" s="200">
        <f t="shared" si="45"/>
        <v>0</v>
      </c>
      <c r="D206" s="200">
        <f t="shared" si="45"/>
        <v>0</v>
      </c>
      <c r="E206" s="200">
        <f t="shared" si="45"/>
        <v>0</v>
      </c>
      <c r="F206" s="200">
        <f t="shared" si="45"/>
        <v>0</v>
      </c>
      <c r="G206" s="200">
        <f t="shared" si="45"/>
        <v>0</v>
      </c>
      <c r="H206" s="200">
        <f t="shared" si="45"/>
        <v>0</v>
      </c>
      <c r="I206" s="200">
        <f t="shared" si="45"/>
        <v>0</v>
      </c>
      <c r="J206" s="200">
        <f t="shared" si="45"/>
        <v>0</v>
      </c>
      <c r="K206" s="200">
        <f t="shared" si="45"/>
        <v>0</v>
      </c>
      <c r="L206" s="200">
        <f t="shared" si="45"/>
        <v>0</v>
      </c>
      <c r="M206" s="200">
        <f t="shared" si="45"/>
        <v>0</v>
      </c>
      <c r="N206" s="200">
        <f t="shared" si="45"/>
        <v>0</v>
      </c>
      <c r="O206" s="200">
        <f t="shared" si="45"/>
        <v>0</v>
      </c>
      <c r="P206" s="200">
        <f t="shared" si="45"/>
        <v>0</v>
      </c>
      <c r="Q206" s="200">
        <f t="shared" si="45"/>
        <v>0</v>
      </c>
      <c r="R206" s="200">
        <f t="shared" si="45"/>
        <v>0</v>
      </c>
      <c r="S206" s="200">
        <f t="shared" si="45"/>
        <v>0</v>
      </c>
      <c r="T206" s="200">
        <f t="shared" si="45"/>
        <v>0</v>
      </c>
      <c r="U206" s="200">
        <f t="shared" si="45"/>
        <v>0</v>
      </c>
      <c r="V206" s="200">
        <f t="shared" si="45"/>
        <v>0</v>
      </c>
      <c r="W206" s="200">
        <f t="shared" si="45"/>
        <v>0</v>
      </c>
      <c r="X206" s="200">
        <f t="shared" si="45"/>
        <v>0</v>
      </c>
      <c r="Y206" s="200">
        <f t="shared" si="45"/>
        <v>0</v>
      </c>
      <c r="Z206" s="200">
        <f t="shared" si="45"/>
        <v>0</v>
      </c>
      <c r="AA206" s="200">
        <f t="shared" si="45"/>
        <v>0</v>
      </c>
      <c r="AB206" s="200">
        <f t="shared" si="45"/>
        <v>0</v>
      </c>
      <c r="AC206" s="200">
        <f t="shared" si="45"/>
        <v>0</v>
      </c>
      <c r="AD206" s="200">
        <f t="shared" si="45"/>
        <v>0</v>
      </c>
      <c r="AE206" s="200">
        <f t="shared" si="45"/>
        <v>0</v>
      </c>
      <c r="AF206" s="200">
        <f t="shared" si="45"/>
        <v>0</v>
      </c>
      <c r="AG206" s="200">
        <f t="shared" si="45"/>
        <v>0</v>
      </c>
      <c r="AH206" s="200">
        <f t="shared" si="45"/>
        <v>0</v>
      </c>
      <c r="AI206" s="200">
        <f t="shared" si="45"/>
        <v>0</v>
      </c>
      <c r="AJ206" s="200">
        <f t="shared" si="45"/>
        <v>0</v>
      </c>
      <c r="AK206" s="200">
        <f t="shared" si="45"/>
        <v>0</v>
      </c>
      <c r="AL206" s="200">
        <f t="shared" si="45"/>
        <v>0</v>
      </c>
      <c r="AM206" s="200">
        <f t="shared" si="45"/>
        <v>0.71504713416331889</v>
      </c>
      <c r="AN206" s="200">
        <f t="shared" si="45"/>
        <v>0</v>
      </c>
      <c r="AO206" s="200">
        <f t="shared" si="45"/>
        <v>0</v>
      </c>
      <c r="AP206" s="200">
        <f t="shared" si="45"/>
        <v>0</v>
      </c>
      <c r="AQ206" s="200">
        <f t="shared" si="45"/>
        <v>0</v>
      </c>
      <c r="AR206" s="200">
        <f t="shared" si="45"/>
        <v>0</v>
      </c>
      <c r="AS206" s="200">
        <f t="shared" si="45"/>
        <v>0</v>
      </c>
    </row>
    <row r="207" spans="1:45">
      <c r="A207" s="119" t="s">
        <v>211</v>
      </c>
      <c r="B207" s="126" t="s">
        <v>79</v>
      </c>
      <c r="C207" s="200">
        <f t="shared" si="45"/>
        <v>0</v>
      </c>
      <c r="D207" s="200">
        <f t="shared" si="45"/>
        <v>0</v>
      </c>
      <c r="E207" s="200">
        <f t="shared" si="45"/>
        <v>0</v>
      </c>
      <c r="F207" s="200">
        <f t="shared" si="45"/>
        <v>0</v>
      </c>
      <c r="G207" s="200">
        <f t="shared" si="45"/>
        <v>0</v>
      </c>
      <c r="H207" s="200">
        <f t="shared" si="45"/>
        <v>0</v>
      </c>
      <c r="I207" s="200">
        <f t="shared" si="45"/>
        <v>0</v>
      </c>
      <c r="J207" s="200">
        <f t="shared" si="45"/>
        <v>0</v>
      </c>
      <c r="K207" s="200">
        <f t="shared" si="45"/>
        <v>0</v>
      </c>
      <c r="L207" s="200">
        <f t="shared" si="45"/>
        <v>0</v>
      </c>
      <c r="M207" s="200">
        <f t="shared" si="45"/>
        <v>0</v>
      </c>
      <c r="N207" s="200">
        <f t="shared" si="45"/>
        <v>0</v>
      </c>
      <c r="O207" s="200">
        <f t="shared" si="45"/>
        <v>0</v>
      </c>
      <c r="P207" s="200">
        <f t="shared" si="45"/>
        <v>0</v>
      </c>
      <c r="Q207" s="200">
        <f t="shared" si="45"/>
        <v>0</v>
      </c>
      <c r="R207" s="200">
        <f t="shared" si="45"/>
        <v>0</v>
      </c>
      <c r="S207" s="200">
        <f t="shared" si="45"/>
        <v>0</v>
      </c>
      <c r="T207" s="200">
        <f t="shared" si="45"/>
        <v>0</v>
      </c>
      <c r="U207" s="200">
        <f t="shared" si="45"/>
        <v>0</v>
      </c>
      <c r="V207" s="200">
        <f t="shared" si="45"/>
        <v>0</v>
      </c>
      <c r="W207" s="200">
        <f t="shared" si="45"/>
        <v>0</v>
      </c>
      <c r="X207" s="200">
        <f t="shared" si="45"/>
        <v>0</v>
      </c>
      <c r="Y207" s="200">
        <f t="shared" si="45"/>
        <v>0</v>
      </c>
      <c r="Z207" s="200">
        <f t="shared" si="45"/>
        <v>0</v>
      </c>
      <c r="AA207" s="200">
        <f t="shared" si="45"/>
        <v>0</v>
      </c>
      <c r="AB207" s="200">
        <f t="shared" si="45"/>
        <v>0</v>
      </c>
      <c r="AC207" s="200">
        <f t="shared" si="45"/>
        <v>0</v>
      </c>
      <c r="AD207" s="200">
        <f t="shared" si="45"/>
        <v>0</v>
      </c>
      <c r="AE207" s="200">
        <f t="shared" si="45"/>
        <v>0</v>
      </c>
      <c r="AF207" s="200">
        <f t="shared" si="45"/>
        <v>0</v>
      </c>
      <c r="AG207" s="200">
        <f t="shared" si="45"/>
        <v>0</v>
      </c>
      <c r="AH207" s="200">
        <f t="shared" si="45"/>
        <v>0</v>
      </c>
      <c r="AI207" s="200">
        <f t="shared" si="45"/>
        <v>0</v>
      </c>
      <c r="AJ207" s="200">
        <f t="shared" si="45"/>
        <v>0</v>
      </c>
      <c r="AK207" s="200">
        <f t="shared" si="45"/>
        <v>0</v>
      </c>
      <c r="AL207" s="200">
        <f t="shared" si="45"/>
        <v>0</v>
      </c>
      <c r="AM207" s="200">
        <f t="shared" si="45"/>
        <v>0</v>
      </c>
      <c r="AN207" s="200">
        <f t="shared" si="45"/>
        <v>0.78091582983098473</v>
      </c>
      <c r="AO207" s="200">
        <f t="shared" si="45"/>
        <v>0</v>
      </c>
      <c r="AP207" s="200">
        <f t="shared" si="45"/>
        <v>0</v>
      </c>
      <c r="AQ207" s="200">
        <f t="shared" si="45"/>
        <v>0</v>
      </c>
      <c r="AR207" s="200">
        <f t="shared" si="45"/>
        <v>0</v>
      </c>
      <c r="AS207" s="200">
        <f t="shared" si="45"/>
        <v>0</v>
      </c>
    </row>
    <row r="208" spans="1:45">
      <c r="A208" s="119" t="s">
        <v>212</v>
      </c>
      <c r="B208" s="126" t="s">
        <v>11</v>
      </c>
      <c r="C208" s="200">
        <f t="shared" si="45"/>
        <v>0</v>
      </c>
      <c r="D208" s="200">
        <f t="shared" si="45"/>
        <v>0</v>
      </c>
      <c r="E208" s="200">
        <f t="shared" si="45"/>
        <v>0</v>
      </c>
      <c r="F208" s="200">
        <f t="shared" si="45"/>
        <v>0</v>
      </c>
      <c r="G208" s="200">
        <f t="shared" si="45"/>
        <v>0</v>
      </c>
      <c r="H208" s="200">
        <f t="shared" si="45"/>
        <v>0</v>
      </c>
      <c r="I208" s="200">
        <f t="shared" si="45"/>
        <v>0</v>
      </c>
      <c r="J208" s="200">
        <f t="shared" si="45"/>
        <v>0</v>
      </c>
      <c r="K208" s="200">
        <f t="shared" si="45"/>
        <v>0</v>
      </c>
      <c r="L208" s="200">
        <f t="shared" si="45"/>
        <v>0</v>
      </c>
      <c r="M208" s="200">
        <f t="shared" si="45"/>
        <v>0</v>
      </c>
      <c r="N208" s="200">
        <f t="shared" si="45"/>
        <v>0</v>
      </c>
      <c r="O208" s="200">
        <f t="shared" si="45"/>
        <v>0</v>
      </c>
      <c r="P208" s="200">
        <f t="shared" si="45"/>
        <v>0</v>
      </c>
      <c r="Q208" s="200">
        <f t="shared" si="45"/>
        <v>0</v>
      </c>
      <c r="R208" s="200">
        <f t="shared" si="45"/>
        <v>0</v>
      </c>
      <c r="S208" s="200">
        <f t="shared" si="45"/>
        <v>0</v>
      </c>
      <c r="T208" s="200">
        <f t="shared" si="45"/>
        <v>0</v>
      </c>
      <c r="U208" s="200">
        <f t="shared" si="45"/>
        <v>0</v>
      </c>
      <c r="V208" s="200">
        <f t="shared" si="45"/>
        <v>0</v>
      </c>
      <c r="W208" s="200">
        <f t="shared" si="45"/>
        <v>0</v>
      </c>
      <c r="X208" s="200">
        <f t="shared" si="45"/>
        <v>0</v>
      </c>
      <c r="Y208" s="200">
        <f t="shared" si="45"/>
        <v>0</v>
      </c>
      <c r="Z208" s="200">
        <f t="shared" si="45"/>
        <v>0</v>
      </c>
      <c r="AA208" s="200">
        <f t="shared" si="45"/>
        <v>0</v>
      </c>
      <c r="AB208" s="200">
        <f t="shared" si="45"/>
        <v>0</v>
      </c>
      <c r="AC208" s="200">
        <f t="shared" si="45"/>
        <v>0</v>
      </c>
      <c r="AD208" s="200">
        <f t="shared" si="45"/>
        <v>0</v>
      </c>
      <c r="AE208" s="200">
        <f t="shared" si="45"/>
        <v>0</v>
      </c>
      <c r="AF208" s="200">
        <f t="shared" si="45"/>
        <v>0</v>
      </c>
      <c r="AG208" s="200">
        <f t="shared" si="45"/>
        <v>0</v>
      </c>
      <c r="AH208" s="200">
        <f t="shared" si="45"/>
        <v>0</v>
      </c>
      <c r="AI208" s="200">
        <f t="shared" si="45"/>
        <v>0</v>
      </c>
      <c r="AJ208" s="200">
        <f t="shared" si="45"/>
        <v>0</v>
      </c>
      <c r="AK208" s="200">
        <f t="shared" si="45"/>
        <v>0</v>
      </c>
      <c r="AL208" s="200">
        <f t="shared" si="45"/>
        <v>0</v>
      </c>
      <c r="AM208" s="200">
        <f t="shared" si="45"/>
        <v>0</v>
      </c>
      <c r="AN208" s="200">
        <f t="shared" si="45"/>
        <v>0</v>
      </c>
      <c r="AO208" s="200">
        <f t="shared" si="45"/>
        <v>0.14278028835808054</v>
      </c>
      <c r="AP208" s="200">
        <f t="shared" si="45"/>
        <v>0</v>
      </c>
      <c r="AQ208" s="200">
        <f t="shared" si="45"/>
        <v>0</v>
      </c>
      <c r="AR208" s="200">
        <f t="shared" si="45"/>
        <v>0</v>
      </c>
      <c r="AS208" s="200">
        <f t="shared" si="45"/>
        <v>0</v>
      </c>
    </row>
    <row r="209" spans="1:45">
      <c r="A209" s="119" t="s">
        <v>213</v>
      </c>
      <c r="B209" s="126" t="s">
        <v>14</v>
      </c>
      <c r="C209" s="200">
        <f t="shared" si="45"/>
        <v>0</v>
      </c>
      <c r="D209" s="200">
        <f t="shared" si="45"/>
        <v>0</v>
      </c>
      <c r="E209" s="200">
        <f t="shared" si="45"/>
        <v>0</v>
      </c>
      <c r="F209" s="200">
        <f t="shared" si="45"/>
        <v>0</v>
      </c>
      <c r="G209" s="200">
        <f t="shared" si="45"/>
        <v>0</v>
      </c>
      <c r="H209" s="200">
        <f t="shared" si="45"/>
        <v>0</v>
      </c>
      <c r="I209" s="200">
        <f t="shared" si="45"/>
        <v>0</v>
      </c>
      <c r="J209" s="200">
        <f t="shared" si="45"/>
        <v>0</v>
      </c>
      <c r="K209" s="200">
        <f t="shared" si="45"/>
        <v>0</v>
      </c>
      <c r="L209" s="200">
        <f t="shared" si="45"/>
        <v>0</v>
      </c>
      <c r="M209" s="200">
        <f t="shared" si="45"/>
        <v>0</v>
      </c>
      <c r="N209" s="200">
        <f t="shared" si="45"/>
        <v>0</v>
      </c>
      <c r="O209" s="200">
        <f t="shared" si="45"/>
        <v>0</v>
      </c>
      <c r="P209" s="200">
        <f t="shared" si="45"/>
        <v>0</v>
      </c>
      <c r="Q209" s="200">
        <f t="shared" si="45"/>
        <v>0</v>
      </c>
      <c r="R209" s="200">
        <f t="shared" si="45"/>
        <v>0</v>
      </c>
      <c r="S209" s="200">
        <f t="shared" si="45"/>
        <v>0</v>
      </c>
      <c r="T209" s="200">
        <f t="shared" si="45"/>
        <v>0</v>
      </c>
      <c r="U209" s="200">
        <f t="shared" si="45"/>
        <v>0</v>
      </c>
      <c r="V209" s="200">
        <f t="shared" si="45"/>
        <v>0</v>
      </c>
      <c r="W209" s="200">
        <f t="shared" si="45"/>
        <v>0</v>
      </c>
      <c r="X209" s="200">
        <f t="shared" si="45"/>
        <v>0</v>
      </c>
      <c r="Y209" s="200">
        <f t="shared" si="45"/>
        <v>0</v>
      </c>
      <c r="Z209" s="200">
        <f t="shared" si="45"/>
        <v>0</v>
      </c>
      <c r="AA209" s="200">
        <f t="shared" si="45"/>
        <v>0</v>
      </c>
      <c r="AB209" s="200">
        <f t="shared" si="45"/>
        <v>0</v>
      </c>
      <c r="AC209" s="200">
        <f t="shared" si="45"/>
        <v>0</v>
      </c>
      <c r="AD209" s="200">
        <f t="shared" si="45"/>
        <v>0</v>
      </c>
      <c r="AE209" s="200">
        <f t="shared" si="45"/>
        <v>0</v>
      </c>
      <c r="AF209" s="200">
        <f t="shared" si="45"/>
        <v>0</v>
      </c>
      <c r="AG209" s="200">
        <f t="shared" si="45"/>
        <v>0</v>
      </c>
      <c r="AH209" s="200">
        <f t="shared" si="45"/>
        <v>0</v>
      </c>
      <c r="AI209" s="200">
        <f t="shared" si="45"/>
        <v>0</v>
      </c>
      <c r="AJ209" s="200">
        <f t="shared" si="45"/>
        <v>0</v>
      </c>
      <c r="AK209" s="200">
        <f t="shared" si="45"/>
        <v>0</v>
      </c>
      <c r="AL209" s="200">
        <f t="shared" si="45"/>
        <v>0</v>
      </c>
      <c r="AM209" s="200">
        <f t="shared" si="45"/>
        <v>0</v>
      </c>
      <c r="AN209" s="200">
        <f t="shared" si="45"/>
        <v>0</v>
      </c>
      <c r="AO209" s="200">
        <f t="shared" si="45"/>
        <v>0</v>
      </c>
      <c r="AP209" s="200">
        <f t="shared" si="45"/>
        <v>0.89795440304057816</v>
      </c>
      <c r="AQ209" s="200">
        <f t="shared" si="45"/>
        <v>0</v>
      </c>
      <c r="AR209" s="200">
        <f t="shared" si="45"/>
        <v>0</v>
      </c>
      <c r="AS209" s="200">
        <f t="shared" si="45"/>
        <v>0</v>
      </c>
    </row>
    <row r="210" spans="1:45">
      <c r="A210" s="119" t="s">
        <v>214</v>
      </c>
      <c r="B210" s="126" t="s">
        <v>15</v>
      </c>
      <c r="C210" s="200">
        <f t="shared" si="45"/>
        <v>0</v>
      </c>
      <c r="D210" s="200">
        <f t="shared" si="45"/>
        <v>0</v>
      </c>
      <c r="E210" s="200">
        <f t="shared" si="45"/>
        <v>0</v>
      </c>
      <c r="F210" s="200">
        <f t="shared" si="45"/>
        <v>0</v>
      </c>
      <c r="G210" s="200">
        <f t="shared" si="45"/>
        <v>0</v>
      </c>
      <c r="H210" s="200">
        <f t="shared" si="45"/>
        <v>0</v>
      </c>
      <c r="I210" s="200">
        <f t="shared" si="45"/>
        <v>0</v>
      </c>
      <c r="J210" s="200">
        <f t="shared" si="45"/>
        <v>0</v>
      </c>
      <c r="K210" s="200">
        <f t="shared" si="45"/>
        <v>0</v>
      </c>
      <c r="L210" s="200">
        <f t="shared" si="45"/>
        <v>0</v>
      </c>
      <c r="M210" s="200">
        <f t="shared" si="45"/>
        <v>0</v>
      </c>
      <c r="N210" s="200">
        <f t="shared" si="45"/>
        <v>0</v>
      </c>
      <c r="O210" s="200">
        <f t="shared" si="45"/>
        <v>0</v>
      </c>
      <c r="P210" s="200">
        <f t="shared" si="45"/>
        <v>0</v>
      </c>
      <c r="Q210" s="200">
        <f t="shared" si="45"/>
        <v>0</v>
      </c>
      <c r="R210" s="200">
        <f t="shared" si="45"/>
        <v>0</v>
      </c>
      <c r="S210" s="200">
        <f t="shared" si="45"/>
        <v>0</v>
      </c>
      <c r="T210" s="200">
        <f t="shared" si="45"/>
        <v>0</v>
      </c>
      <c r="U210" s="200">
        <f t="shared" si="45"/>
        <v>0</v>
      </c>
      <c r="V210" s="200">
        <f t="shared" si="45"/>
        <v>0</v>
      </c>
      <c r="W210" s="200">
        <f t="shared" si="45"/>
        <v>0</v>
      </c>
      <c r="X210" s="200">
        <f t="shared" si="45"/>
        <v>0</v>
      </c>
      <c r="Y210" s="200">
        <f t="shared" si="45"/>
        <v>0</v>
      </c>
      <c r="Z210" s="200">
        <f t="shared" si="45"/>
        <v>0</v>
      </c>
      <c r="AA210" s="200">
        <f t="shared" si="45"/>
        <v>0</v>
      </c>
      <c r="AB210" s="200">
        <f t="shared" si="45"/>
        <v>0</v>
      </c>
      <c r="AC210" s="200">
        <f t="shared" si="45"/>
        <v>0</v>
      </c>
      <c r="AD210" s="200">
        <f t="shared" si="45"/>
        <v>0</v>
      </c>
      <c r="AE210" s="200">
        <f t="shared" si="45"/>
        <v>0</v>
      </c>
      <c r="AF210" s="200">
        <f t="shared" si="45"/>
        <v>0</v>
      </c>
      <c r="AG210" s="200">
        <f t="shared" si="45"/>
        <v>0</v>
      </c>
      <c r="AH210" s="200">
        <f t="shared" si="45"/>
        <v>0</v>
      </c>
      <c r="AI210" s="200">
        <f t="shared" si="45"/>
        <v>0</v>
      </c>
      <c r="AJ210" s="200">
        <f t="shared" si="45"/>
        <v>0</v>
      </c>
      <c r="AK210" s="200">
        <f t="shared" si="45"/>
        <v>0</v>
      </c>
      <c r="AL210" s="200">
        <f t="shared" si="45"/>
        <v>0</v>
      </c>
      <c r="AM210" s="200">
        <f t="shared" si="45"/>
        <v>0</v>
      </c>
      <c r="AN210" s="200">
        <f t="shared" si="45"/>
        <v>0</v>
      </c>
      <c r="AO210" s="200">
        <f t="shared" si="45"/>
        <v>0</v>
      </c>
      <c r="AP210" s="200">
        <f t="shared" si="45"/>
        <v>0</v>
      </c>
      <c r="AQ210" s="200">
        <f t="shared" ref="AQ210:AS210" si="46">AQ162*$BP47</f>
        <v>0.88656261895698518</v>
      </c>
      <c r="AR210" s="200">
        <f t="shared" si="46"/>
        <v>0</v>
      </c>
      <c r="AS210" s="200">
        <f t="shared" si="46"/>
        <v>0</v>
      </c>
    </row>
    <row r="211" spans="1:45">
      <c r="A211" s="119" t="s">
        <v>215</v>
      </c>
      <c r="B211" s="126" t="s">
        <v>80</v>
      </c>
      <c r="C211" s="200">
        <f t="shared" ref="C211:AS212" si="47">C163*$BP48</f>
        <v>0</v>
      </c>
      <c r="D211" s="200">
        <f t="shared" si="47"/>
        <v>0</v>
      </c>
      <c r="E211" s="200">
        <f t="shared" si="47"/>
        <v>0</v>
      </c>
      <c r="F211" s="200">
        <f t="shared" si="47"/>
        <v>0</v>
      </c>
      <c r="G211" s="200">
        <f t="shared" si="47"/>
        <v>0</v>
      </c>
      <c r="H211" s="200">
        <f t="shared" si="47"/>
        <v>0</v>
      </c>
      <c r="I211" s="200">
        <f t="shared" si="47"/>
        <v>0</v>
      </c>
      <c r="J211" s="200">
        <f t="shared" si="47"/>
        <v>0</v>
      </c>
      <c r="K211" s="200">
        <f t="shared" si="47"/>
        <v>0</v>
      </c>
      <c r="L211" s="200">
        <f t="shared" si="47"/>
        <v>0</v>
      </c>
      <c r="M211" s="200">
        <f t="shared" si="47"/>
        <v>0</v>
      </c>
      <c r="N211" s="200">
        <f t="shared" si="47"/>
        <v>0</v>
      </c>
      <c r="O211" s="200">
        <f t="shared" si="47"/>
        <v>0</v>
      </c>
      <c r="P211" s="200">
        <f t="shared" si="47"/>
        <v>0</v>
      </c>
      <c r="Q211" s="200">
        <f t="shared" si="47"/>
        <v>0</v>
      </c>
      <c r="R211" s="200">
        <f t="shared" si="47"/>
        <v>0</v>
      </c>
      <c r="S211" s="200">
        <f t="shared" si="47"/>
        <v>0</v>
      </c>
      <c r="T211" s="200">
        <f t="shared" si="47"/>
        <v>0</v>
      </c>
      <c r="U211" s="200">
        <f t="shared" si="47"/>
        <v>0</v>
      </c>
      <c r="V211" s="200">
        <f t="shared" si="47"/>
        <v>0</v>
      </c>
      <c r="W211" s="200">
        <f t="shared" si="47"/>
        <v>0</v>
      </c>
      <c r="X211" s="200">
        <f t="shared" si="47"/>
        <v>0</v>
      </c>
      <c r="Y211" s="200">
        <f t="shared" si="47"/>
        <v>0</v>
      </c>
      <c r="Z211" s="200">
        <f t="shared" si="47"/>
        <v>0</v>
      </c>
      <c r="AA211" s="200">
        <f t="shared" si="47"/>
        <v>0</v>
      </c>
      <c r="AB211" s="200">
        <f t="shared" si="47"/>
        <v>0</v>
      </c>
      <c r="AC211" s="200">
        <f t="shared" si="47"/>
        <v>0</v>
      </c>
      <c r="AD211" s="200">
        <f t="shared" si="47"/>
        <v>0</v>
      </c>
      <c r="AE211" s="200">
        <f t="shared" si="47"/>
        <v>0</v>
      </c>
      <c r="AF211" s="200">
        <f t="shared" si="47"/>
        <v>0</v>
      </c>
      <c r="AG211" s="200">
        <f t="shared" si="47"/>
        <v>0</v>
      </c>
      <c r="AH211" s="200">
        <f t="shared" si="47"/>
        <v>0</v>
      </c>
      <c r="AI211" s="200">
        <f t="shared" si="47"/>
        <v>0</v>
      </c>
      <c r="AJ211" s="200">
        <f t="shared" si="47"/>
        <v>0</v>
      </c>
      <c r="AK211" s="200">
        <f t="shared" si="47"/>
        <v>0</v>
      </c>
      <c r="AL211" s="200">
        <f t="shared" si="47"/>
        <v>0</v>
      </c>
      <c r="AM211" s="200">
        <f t="shared" si="47"/>
        <v>0</v>
      </c>
      <c r="AN211" s="200">
        <f t="shared" si="47"/>
        <v>0</v>
      </c>
      <c r="AO211" s="200">
        <f t="shared" si="47"/>
        <v>0</v>
      </c>
      <c r="AP211" s="200">
        <f t="shared" si="47"/>
        <v>0</v>
      </c>
      <c r="AQ211" s="200">
        <f t="shared" si="47"/>
        <v>0</v>
      </c>
      <c r="AR211" s="200">
        <f t="shared" si="47"/>
        <v>0.91621587132497773</v>
      </c>
      <c r="AS211" s="200">
        <f t="shared" si="47"/>
        <v>0</v>
      </c>
    </row>
    <row r="212" spans="1:45">
      <c r="A212" s="119" t="s">
        <v>216</v>
      </c>
      <c r="B212" s="120" t="s">
        <v>5</v>
      </c>
      <c r="C212" s="200">
        <f t="shared" si="47"/>
        <v>0</v>
      </c>
      <c r="D212" s="200">
        <f t="shared" si="47"/>
        <v>0</v>
      </c>
      <c r="E212" s="200">
        <f t="shared" si="47"/>
        <v>0</v>
      </c>
      <c r="F212" s="200">
        <f t="shared" si="47"/>
        <v>0</v>
      </c>
      <c r="G212" s="200">
        <f t="shared" si="47"/>
        <v>0</v>
      </c>
      <c r="H212" s="200">
        <f t="shared" si="47"/>
        <v>0</v>
      </c>
      <c r="I212" s="200">
        <f t="shared" si="47"/>
        <v>0</v>
      </c>
      <c r="J212" s="200">
        <f t="shared" si="47"/>
        <v>0</v>
      </c>
      <c r="K212" s="200">
        <f t="shared" si="47"/>
        <v>0</v>
      </c>
      <c r="L212" s="200">
        <f t="shared" si="47"/>
        <v>0</v>
      </c>
      <c r="M212" s="200">
        <f t="shared" si="47"/>
        <v>0</v>
      </c>
      <c r="N212" s="200">
        <f t="shared" si="47"/>
        <v>0</v>
      </c>
      <c r="O212" s="200">
        <f t="shared" si="47"/>
        <v>0</v>
      </c>
      <c r="P212" s="200">
        <f t="shared" si="47"/>
        <v>0</v>
      </c>
      <c r="Q212" s="200">
        <f t="shared" si="47"/>
        <v>0</v>
      </c>
      <c r="R212" s="200">
        <f t="shared" si="47"/>
        <v>0</v>
      </c>
      <c r="S212" s="200">
        <f t="shared" si="47"/>
        <v>0</v>
      </c>
      <c r="T212" s="200">
        <f t="shared" si="47"/>
        <v>0</v>
      </c>
      <c r="U212" s="200">
        <f t="shared" si="47"/>
        <v>0</v>
      </c>
      <c r="V212" s="200">
        <f t="shared" si="47"/>
        <v>0</v>
      </c>
      <c r="W212" s="200">
        <f t="shared" si="47"/>
        <v>0</v>
      </c>
      <c r="X212" s="200">
        <f t="shared" si="47"/>
        <v>0</v>
      </c>
      <c r="Y212" s="200">
        <f t="shared" si="47"/>
        <v>0</v>
      </c>
      <c r="Z212" s="200">
        <f t="shared" si="47"/>
        <v>0</v>
      </c>
      <c r="AA212" s="200">
        <f t="shared" si="47"/>
        <v>0</v>
      </c>
      <c r="AB212" s="200">
        <f t="shared" si="47"/>
        <v>0</v>
      </c>
      <c r="AC212" s="200">
        <f t="shared" si="47"/>
        <v>0</v>
      </c>
      <c r="AD212" s="200">
        <f t="shared" si="47"/>
        <v>0</v>
      </c>
      <c r="AE212" s="200">
        <f t="shared" si="47"/>
        <v>0</v>
      </c>
      <c r="AF212" s="200">
        <f t="shared" si="47"/>
        <v>0</v>
      </c>
      <c r="AG212" s="200">
        <f t="shared" si="47"/>
        <v>0</v>
      </c>
      <c r="AH212" s="200">
        <f t="shared" si="47"/>
        <v>0</v>
      </c>
      <c r="AI212" s="200">
        <f t="shared" si="47"/>
        <v>0</v>
      </c>
      <c r="AJ212" s="200">
        <f t="shared" si="47"/>
        <v>0</v>
      </c>
      <c r="AK212" s="200">
        <f t="shared" si="47"/>
        <v>0</v>
      </c>
      <c r="AL212" s="200">
        <f t="shared" si="47"/>
        <v>0</v>
      </c>
      <c r="AM212" s="200">
        <f t="shared" si="47"/>
        <v>0</v>
      </c>
      <c r="AN212" s="200">
        <f t="shared" si="47"/>
        <v>0</v>
      </c>
      <c r="AO212" s="200">
        <f t="shared" si="47"/>
        <v>0</v>
      </c>
      <c r="AP212" s="200">
        <f t="shared" si="47"/>
        <v>0</v>
      </c>
      <c r="AQ212" s="200">
        <f t="shared" si="47"/>
        <v>0</v>
      </c>
      <c r="AR212" s="200">
        <f t="shared" si="47"/>
        <v>0</v>
      </c>
      <c r="AS212" s="200">
        <f t="shared" si="47"/>
        <v>0.99519230769230771</v>
      </c>
    </row>
    <row r="216" spans="1:45">
      <c r="A216" s="107" t="s">
        <v>227</v>
      </c>
    </row>
    <row r="217" spans="1:45">
      <c r="A217" s="480" t="s">
        <v>157</v>
      </c>
      <c r="B217" s="481"/>
      <c r="C217" s="109">
        <v>1</v>
      </c>
      <c r="D217" s="110">
        <v>2</v>
      </c>
      <c r="E217" s="110">
        <v>3</v>
      </c>
      <c r="F217" s="110">
        <v>4</v>
      </c>
      <c r="G217" s="110">
        <v>5</v>
      </c>
      <c r="H217" s="110">
        <v>6</v>
      </c>
      <c r="I217" s="110">
        <v>7</v>
      </c>
      <c r="J217" s="110">
        <v>8</v>
      </c>
      <c r="K217" s="110">
        <v>9</v>
      </c>
      <c r="L217" s="110">
        <v>10</v>
      </c>
      <c r="M217" s="110">
        <v>11</v>
      </c>
      <c r="N217" s="110">
        <v>12</v>
      </c>
      <c r="O217" s="110">
        <v>13</v>
      </c>
      <c r="P217" s="110">
        <v>14</v>
      </c>
      <c r="Q217" s="110">
        <v>15</v>
      </c>
      <c r="R217" s="110">
        <v>16</v>
      </c>
      <c r="S217" s="110">
        <v>17</v>
      </c>
      <c r="T217" s="110">
        <v>18</v>
      </c>
      <c r="U217" s="110">
        <v>19</v>
      </c>
      <c r="V217" s="110">
        <v>20</v>
      </c>
      <c r="W217" s="110">
        <v>21</v>
      </c>
      <c r="X217" s="110">
        <v>22</v>
      </c>
      <c r="Y217" s="110">
        <v>23</v>
      </c>
      <c r="Z217" s="110">
        <v>24</v>
      </c>
      <c r="AA217" s="110">
        <v>25</v>
      </c>
      <c r="AB217" s="110">
        <v>26</v>
      </c>
      <c r="AC217" s="110">
        <v>27</v>
      </c>
      <c r="AD217" s="110">
        <v>28</v>
      </c>
      <c r="AE217" s="110">
        <v>29</v>
      </c>
      <c r="AF217" s="110">
        <v>30</v>
      </c>
      <c r="AG217" s="110">
        <v>31</v>
      </c>
      <c r="AH217" s="110">
        <v>32</v>
      </c>
      <c r="AI217" s="110">
        <v>33</v>
      </c>
      <c r="AJ217" s="110">
        <v>34</v>
      </c>
      <c r="AK217" s="110">
        <v>35</v>
      </c>
      <c r="AL217" s="110">
        <v>36</v>
      </c>
      <c r="AM217" s="110">
        <v>37</v>
      </c>
      <c r="AN217" s="110">
        <v>38</v>
      </c>
      <c r="AO217" s="110">
        <v>39</v>
      </c>
      <c r="AP217" s="110">
        <v>40</v>
      </c>
      <c r="AQ217" s="110">
        <v>41</v>
      </c>
      <c r="AR217" s="110">
        <v>42</v>
      </c>
      <c r="AS217" s="110">
        <v>43</v>
      </c>
    </row>
    <row r="218" spans="1:45" ht="54">
      <c r="A218" s="482"/>
      <c r="B218" s="483"/>
      <c r="C218" s="114" t="s">
        <v>22</v>
      </c>
      <c r="D218" s="115" t="s">
        <v>24</v>
      </c>
      <c r="E218" s="115" t="s">
        <v>26</v>
      </c>
      <c r="F218" s="115" t="s">
        <v>28</v>
      </c>
      <c r="G218" s="116" t="s">
        <v>30</v>
      </c>
      <c r="H218" s="115" t="s">
        <v>32</v>
      </c>
      <c r="I218" s="116" t="s">
        <v>34</v>
      </c>
      <c r="J218" s="115" t="s">
        <v>36</v>
      </c>
      <c r="K218" s="115" t="s">
        <v>38</v>
      </c>
      <c r="L218" s="116" t="s">
        <v>40</v>
      </c>
      <c r="M218" s="116" t="s">
        <v>42</v>
      </c>
      <c r="N218" s="115" t="s">
        <v>44</v>
      </c>
      <c r="O218" s="115" t="s">
        <v>46</v>
      </c>
      <c r="P218" s="115" t="s">
        <v>48</v>
      </c>
      <c r="Q218" s="115" t="s">
        <v>50</v>
      </c>
      <c r="R218" s="115" t="s">
        <v>52</v>
      </c>
      <c r="S218" s="115" t="s">
        <v>54</v>
      </c>
      <c r="T218" s="115" t="s">
        <v>56</v>
      </c>
      <c r="U218" s="116" t="s">
        <v>58</v>
      </c>
      <c r="V218" s="116" t="s">
        <v>60</v>
      </c>
      <c r="W218" s="115" t="s">
        <v>62</v>
      </c>
      <c r="X218" s="115" t="s">
        <v>64</v>
      </c>
      <c r="Y218" s="116" t="s">
        <v>66</v>
      </c>
      <c r="Z218" s="115" t="s">
        <v>68</v>
      </c>
      <c r="AA218" s="115" t="s">
        <v>69</v>
      </c>
      <c r="AB218" s="115" t="s">
        <v>70</v>
      </c>
      <c r="AC218" s="115" t="s">
        <v>71</v>
      </c>
      <c r="AD218" s="115" t="s">
        <v>72</v>
      </c>
      <c r="AE218" s="115" t="s">
        <v>153</v>
      </c>
      <c r="AF218" s="115" t="s">
        <v>73</v>
      </c>
      <c r="AG218" s="115" t="s">
        <v>74</v>
      </c>
      <c r="AH218" s="115" t="s">
        <v>75</v>
      </c>
      <c r="AI218" s="116" t="s">
        <v>76</v>
      </c>
      <c r="AJ218" s="116" t="s">
        <v>77</v>
      </c>
      <c r="AK218" s="116" t="s">
        <v>78</v>
      </c>
      <c r="AL218" s="116" t="s">
        <v>19</v>
      </c>
      <c r="AM218" s="116" t="s">
        <v>20</v>
      </c>
      <c r="AN218" s="116" t="s">
        <v>79</v>
      </c>
      <c r="AO218" s="115" t="s">
        <v>11</v>
      </c>
      <c r="AP218" s="115" t="s">
        <v>14</v>
      </c>
      <c r="AQ218" s="115" t="s">
        <v>15</v>
      </c>
      <c r="AR218" s="115" t="s">
        <v>80</v>
      </c>
      <c r="AS218" s="115" t="s">
        <v>5</v>
      </c>
    </row>
    <row r="219" spans="1:45">
      <c r="A219" s="119" t="s">
        <v>180</v>
      </c>
      <c r="B219" s="120" t="s">
        <v>22</v>
      </c>
      <c r="C219" s="200">
        <f t="array" ref="C219:AS261">MMULT(C170:AS212,C64:AS106)</f>
        <v>0.15504961269156053</v>
      </c>
      <c r="D219" s="200">
        <v>0</v>
      </c>
      <c r="E219" s="200">
        <v>0</v>
      </c>
      <c r="F219" s="200">
        <v>0</v>
      </c>
      <c r="G219" s="200">
        <v>0.12329114357631844</v>
      </c>
      <c r="H219" s="200">
        <v>8.408808894077559E-4</v>
      </c>
      <c r="I219" s="200">
        <v>0</v>
      </c>
      <c r="J219" s="200">
        <v>0</v>
      </c>
      <c r="K219" s="200">
        <v>1.0401018417440813E-2</v>
      </c>
      <c r="L219" s="200">
        <v>0</v>
      </c>
      <c r="M219" s="200">
        <v>0</v>
      </c>
      <c r="N219" s="200">
        <v>0</v>
      </c>
      <c r="O219" s="200">
        <v>0</v>
      </c>
      <c r="P219" s="200">
        <v>0</v>
      </c>
      <c r="Q219" s="200">
        <v>0</v>
      </c>
      <c r="R219" s="200">
        <v>0</v>
      </c>
      <c r="S219" s="200">
        <v>0</v>
      </c>
      <c r="T219" s="200">
        <v>0</v>
      </c>
      <c r="U219" s="200">
        <v>8.3674470119908409E-4</v>
      </c>
      <c r="V219" s="200">
        <v>6.0356346048586374E-4</v>
      </c>
      <c r="W219" s="200">
        <v>1.7032555590577034E-3</v>
      </c>
      <c r="X219" s="200">
        <v>0</v>
      </c>
      <c r="Y219" s="200">
        <v>0</v>
      </c>
      <c r="Z219" s="200">
        <v>2.5470670784549142E-4</v>
      </c>
      <c r="AA219" s="200">
        <v>0</v>
      </c>
      <c r="AB219" s="200">
        <v>0</v>
      </c>
      <c r="AC219" s="200">
        <v>2.2445870693350899E-4</v>
      </c>
      <c r="AD219" s="200">
        <v>0</v>
      </c>
      <c r="AE219" s="200">
        <v>0</v>
      </c>
      <c r="AF219" s="200">
        <v>0</v>
      </c>
      <c r="AG219" s="200">
        <v>2.2556707094365433E-5</v>
      </c>
      <c r="AH219" s="200">
        <v>1.9440939281248455E-3</v>
      </c>
      <c r="AI219" s="200">
        <v>1.4170633054289927E-3</v>
      </c>
      <c r="AJ219" s="200">
        <v>1.6720173819695535E-3</v>
      </c>
      <c r="AK219" s="200">
        <v>0</v>
      </c>
      <c r="AL219" s="200">
        <v>0</v>
      </c>
      <c r="AM219" s="200">
        <v>0</v>
      </c>
      <c r="AN219" s="200">
        <v>6.1940616803159742E-6</v>
      </c>
      <c r="AO219" s="200">
        <v>8.5026356418384814E-3</v>
      </c>
      <c r="AP219" s="200">
        <v>1.6523527171259041E-2</v>
      </c>
      <c r="AQ219" s="200">
        <v>0</v>
      </c>
      <c r="AR219" s="200">
        <v>5.256983120755199E-3</v>
      </c>
      <c r="AS219" s="200">
        <v>0</v>
      </c>
    </row>
    <row r="220" spans="1:45">
      <c r="A220" s="119" t="s">
        <v>128</v>
      </c>
      <c r="B220" s="120" t="s">
        <v>24</v>
      </c>
      <c r="C220" s="200">
        <v>4.8270337508561704E-5</v>
      </c>
      <c r="D220" s="200">
        <v>8.8149645763604526E-2</v>
      </c>
      <c r="E220" s="200">
        <v>3.7794467444747255E-5</v>
      </c>
      <c r="F220" s="200">
        <v>0</v>
      </c>
      <c r="G220" s="200">
        <v>9.7729126463256817E-5</v>
      </c>
      <c r="H220" s="200">
        <v>0</v>
      </c>
      <c r="I220" s="200">
        <v>8.4231534243629693E-3</v>
      </c>
      <c r="J220" s="200">
        <v>0</v>
      </c>
      <c r="K220" s="200">
        <v>0</v>
      </c>
      <c r="L220" s="200">
        <v>0</v>
      </c>
      <c r="M220" s="200">
        <v>0</v>
      </c>
      <c r="N220" s="200">
        <v>0</v>
      </c>
      <c r="O220" s="200">
        <v>0</v>
      </c>
      <c r="P220" s="200">
        <v>0</v>
      </c>
      <c r="Q220" s="200">
        <v>0</v>
      </c>
      <c r="R220" s="200">
        <v>0</v>
      </c>
      <c r="S220" s="200">
        <v>0</v>
      </c>
      <c r="T220" s="200">
        <v>0</v>
      </c>
      <c r="U220" s="200">
        <v>0</v>
      </c>
      <c r="V220" s="200">
        <v>3.2103734135527426E-6</v>
      </c>
      <c r="W220" s="200">
        <v>9.1771111522083885E-5</v>
      </c>
      <c r="X220" s="200">
        <v>0</v>
      </c>
      <c r="Y220" s="200">
        <v>0</v>
      </c>
      <c r="Z220" s="200">
        <v>0</v>
      </c>
      <c r="AA220" s="200">
        <v>0</v>
      </c>
      <c r="AB220" s="200">
        <v>0</v>
      </c>
      <c r="AC220" s="200">
        <v>0</v>
      </c>
      <c r="AD220" s="200">
        <v>0</v>
      </c>
      <c r="AE220" s="200">
        <v>0</v>
      </c>
      <c r="AF220" s="200">
        <v>0</v>
      </c>
      <c r="AG220" s="200">
        <v>1.4584217180937046E-6</v>
      </c>
      <c r="AH220" s="200">
        <v>1.7534309002973449E-5</v>
      </c>
      <c r="AI220" s="200">
        <v>2.4167835774277572E-5</v>
      </c>
      <c r="AJ220" s="200">
        <v>0</v>
      </c>
      <c r="AK220" s="200">
        <v>0</v>
      </c>
      <c r="AL220" s="200">
        <v>0</v>
      </c>
      <c r="AM220" s="200">
        <v>0</v>
      </c>
      <c r="AN220" s="200">
        <v>0</v>
      </c>
      <c r="AO220" s="200">
        <v>4.3004477877759209E-4</v>
      </c>
      <c r="AP220" s="200">
        <v>5.4614106699528312E-4</v>
      </c>
      <c r="AQ220" s="200">
        <v>0</v>
      </c>
      <c r="AR220" s="200">
        <v>7.7669013448292953E-5</v>
      </c>
      <c r="AS220" s="200">
        <v>0</v>
      </c>
    </row>
    <row r="221" spans="1:45">
      <c r="A221" s="119" t="s">
        <v>125</v>
      </c>
      <c r="B221" s="120" t="s">
        <v>26</v>
      </c>
      <c r="C221" s="200">
        <v>0</v>
      </c>
      <c r="D221" s="200">
        <v>0</v>
      </c>
      <c r="E221" s="200">
        <v>3.1636433404862691E-2</v>
      </c>
      <c r="F221" s="200">
        <v>0</v>
      </c>
      <c r="G221" s="200">
        <v>6.9751840822739703E-3</v>
      </c>
      <c r="H221" s="200">
        <v>0</v>
      </c>
      <c r="I221" s="200">
        <v>0</v>
      </c>
      <c r="J221" s="200">
        <v>0</v>
      </c>
      <c r="K221" s="200">
        <v>0</v>
      </c>
      <c r="L221" s="200">
        <v>0</v>
      </c>
      <c r="M221" s="200">
        <v>0</v>
      </c>
      <c r="N221" s="200">
        <v>0</v>
      </c>
      <c r="O221" s="200">
        <v>0</v>
      </c>
      <c r="P221" s="200">
        <v>0</v>
      </c>
      <c r="Q221" s="200">
        <v>0</v>
      </c>
      <c r="R221" s="200">
        <v>0</v>
      </c>
      <c r="S221" s="200">
        <v>0</v>
      </c>
      <c r="T221" s="200">
        <v>0</v>
      </c>
      <c r="U221" s="200">
        <v>3.0581816234644887E-5</v>
      </c>
      <c r="V221" s="200">
        <v>0</v>
      </c>
      <c r="W221" s="200">
        <v>0</v>
      </c>
      <c r="X221" s="200">
        <v>0</v>
      </c>
      <c r="Y221" s="200">
        <v>0</v>
      </c>
      <c r="Z221" s="200">
        <v>0</v>
      </c>
      <c r="AA221" s="200">
        <v>0</v>
      </c>
      <c r="AB221" s="200">
        <v>0</v>
      </c>
      <c r="AC221" s="200">
        <v>5.9324161744153996E-5</v>
      </c>
      <c r="AD221" s="200">
        <v>0</v>
      </c>
      <c r="AE221" s="200">
        <v>0</v>
      </c>
      <c r="AF221" s="200">
        <v>0</v>
      </c>
      <c r="AG221" s="200">
        <v>3.9571930806424536E-6</v>
      </c>
      <c r="AH221" s="200">
        <v>1.4552821284487074E-4</v>
      </c>
      <c r="AI221" s="200">
        <v>7.0077741831395225E-4</v>
      </c>
      <c r="AJ221" s="200">
        <v>0</v>
      </c>
      <c r="AK221" s="200">
        <v>0</v>
      </c>
      <c r="AL221" s="200">
        <v>0</v>
      </c>
      <c r="AM221" s="200">
        <v>0</v>
      </c>
      <c r="AN221" s="200">
        <v>0</v>
      </c>
      <c r="AO221" s="200">
        <v>5.3464484665189278E-3</v>
      </c>
      <c r="AP221" s="200">
        <v>7.0879210149464578E-3</v>
      </c>
      <c r="AQ221" s="200">
        <v>0</v>
      </c>
      <c r="AR221" s="200">
        <v>1.061238478081594E-3</v>
      </c>
      <c r="AS221" s="200">
        <v>0</v>
      </c>
    </row>
    <row r="222" spans="1:45">
      <c r="A222" s="119" t="s">
        <v>124</v>
      </c>
      <c r="B222" s="120" t="s">
        <v>28</v>
      </c>
      <c r="C222" s="200">
        <v>7.9929487037165163E-7</v>
      </c>
      <c r="D222" s="200">
        <v>0</v>
      </c>
      <c r="E222" s="200">
        <v>0</v>
      </c>
      <c r="F222" s="200">
        <v>6.2330029271631269E-5</v>
      </c>
      <c r="G222" s="200">
        <v>2.1107856159199708E-5</v>
      </c>
      <c r="H222" s="200">
        <v>0</v>
      </c>
      <c r="I222" s="200">
        <v>0</v>
      </c>
      <c r="J222" s="200">
        <v>3.0050051351008915E-4</v>
      </c>
      <c r="K222" s="200">
        <v>6.1610384730087931E-4</v>
      </c>
      <c r="L222" s="200">
        <v>6.6408698876419828E-2</v>
      </c>
      <c r="M222" s="200">
        <v>7.2736108417075689E-3</v>
      </c>
      <c r="N222" s="200">
        <v>0</v>
      </c>
      <c r="O222" s="200">
        <v>0</v>
      </c>
      <c r="P222" s="200">
        <v>4.2680466261135168E-5</v>
      </c>
      <c r="Q222" s="200">
        <v>0</v>
      </c>
      <c r="R222" s="200">
        <v>0</v>
      </c>
      <c r="S222" s="200">
        <v>0</v>
      </c>
      <c r="T222" s="200">
        <v>0</v>
      </c>
      <c r="U222" s="200">
        <v>6.7187479243868013E-6</v>
      </c>
      <c r="V222" s="200">
        <v>2.6760575674260925E-4</v>
      </c>
      <c r="W222" s="200">
        <v>2.0151302623294173E-3</v>
      </c>
      <c r="X222" s="200">
        <v>1.6816687324741019E-2</v>
      </c>
      <c r="Y222" s="200">
        <v>0</v>
      </c>
      <c r="Z222" s="200">
        <v>3.1735860247348045E-7</v>
      </c>
      <c r="AA222" s="200">
        <v>0</v>
      </c>
      <c r="AB222" s="200">
        <v>0</v>
      </c>
      <c r="AC222" s="200">
        <v>1.4166705182721915E-7</v>
      </c>
      <c r="AD222" s="200">
        <v>0</v>
      </c>
      <c r="AE222" s="200">
        <v>0</v>
      </c>
      <c r="AF222" s="200">
        <v>0</v>
      </c>
      <c r="AG222" s="200">
        <v>1.3040780145119963E-6</v>
      </c>
      <c r="AH222" s="200">
        <v>3.0742482171843021E-7</v>
      </c>
      <c r="AI222" s="200">
        <v>9.6761961462094827E-7</v>
      </c>
      <c r="AJ222" s="200">
        <v>7.9888320438280848E-6</v>
      </c>
      <c r="AK222" s="200">
        <v>0</v>
      </c>
      <c r="AL222" s="200">
        <v>0</v>
      </c>
      <c r="AM222" s="200">
        <v>0</v>
      </c>
      <c r="AN222" s="200">
        <v>6.7143607420503908E-7</v>
      </c>
      <c r="AO222" s="200">
        <v>7.965853104743055E-6</v>
      </c>
      <c r="AP222" s="200">
        <v>0</v>
      </c>
      <c r="AQ222" s="200">
        <v>0</v>
      </c>
      <c r="AR222" s="200">
        <v>1.5295394447053425E-5</v>
      </c>
      <c r="AS222" s="200">
        <v>0</v>
      </c>
    </row>
    <row r="223" spans="1:45">
      <c r="A223" s="119" t="s">
        <v>129</v>
      </c>
      <c r="B223" s="120" t="s">
        <v>30</v>
      </c>
      <c r="C223" s="200">
        <v>4.3619405578223691E-2</v>
      </c>
      <c r="D223" s="200">
        <v>1.542327312723901E-2</v>
      </c>
      <c r="E223" s="200">
        <v>3.0522998785446526E-2</v>
      </c>
      <c r="F223" s="200">
        <v>0</v>
      </c>
      <c r="G223" s="200">
        <v>5.8245845742145912E-2</v>
      </c>
      <c r="H223" s="200">
        <v>3.8590768509239227E-4</v>
      </c>
      <c r="I223" s="200">
        <v>0</v>
      </c>
      <c r="J223" s="200">
        <v>1.0409139828342854E-3</v>
      </c>
      <c r="K223" s="200">
        <v>1.0433588685411655E-4</v>
      </c>
      <c r="L223" s="200">
        <v>0</v>
      </c>
      <c r="M223" s="200">
        <v>0</v>
      </c>
      <c r="N223" s="200">
        <v>0</v>
      </c>
      <c r="O223" s="200">
        <v>0</v>
      </c>
      <c r="P223" s="200">
        <v>0</v>
      </c>
      <c r="Q223" s="200">
        <v>0</v>
      </c>
      <c r="R223" s="200">
        <v>0</v>
      </c>
      <c r="S223" s="200">
        <v>0</v>
      </c>
      <c r="T223" s="200">
        <v>0</v>
      </c>
      <c r="U223" s="200">
        <v>7.1112861726885289E-5</v>
      </c>
      <c r="V223" s="200">
        <v>0</v>
      </c>
      <c r="W223" s="200">
        <v>1.0628621211516196E-4</v>
      </c>
      <c r="X223" s="200">
        <v>0</v>
      </c>
      <c r="Y223" s="200">
        <v>0</v>
      </c>
      <c r="Z223" s="200">
        <v>4.9041408990927585E-5</v>
      </c>
      <c r="AA223" s="200">
        <v>0</v>
      </c>
      <c r="AB223" s="200">
        <v>0</v>
      </c>
      <c r="AC223" s="200">
        <v>8.0249949780374953E-4</v>
      </c>
      <c r="AD223" s="200">
        <v>0</v>
      </c>
      <c r="AE223" s="200">
        <v>0</v>
      </c>
      <c r="AF223" s="200">
        <v>0</v>
      </c>
      <c r="AG223" s="200">
        <v>1.3894696656956363E-4</v>
      </c>
      <c r="AH223" s="200">
        <v>3.2772868501269601E-3</v>
      </c>
      <c r="AI223" s="200">
        <v>3.30914932102788E-3</v>
      </c>
      <c r="AJ223" s="200">
        <v>8.4555740873982327E-4</v>
      </c>
      <c r="AK223" s="200">
        <v>0</v>
      </c>
      <c r="AL223" s="200">
        <v>0</v>
      </c>
      <c r="AM223" s="200">
        <v>6.2421671634084398E-5</v>
      </c>
      <c r="AN223" s="200">
        <v>0</v>
      </c>
      <c r="AO223" s="200">
        <v>2.4876794092669612E-2</v>
      </c>
      <c r="AP223" s="200">
        <v>0.11177391043118737</v>
      </c>
      <c r="AQ223" s="200">
        <v>0</v>
      </c>
      <c r="AR223" s="200">
        <v>1.3597024449836148E-2</v>
      </c>
      <c r="AS223" s="200">
        <v>6.4136950146128426E-5</v>
      </c>
    </row>
    <row r="224" spans="1:45">
      <c r="A224" s="119" t="s">
        <v>126</v>
      </c>
      <c r="B224" s="120" t="s">
        <v>32</v>
      </c>
      <c r="C224" s="200">
        <v>1.0979766900140149E-5</v>
      </c>
      <c r="D224" s="200">
        <v>5.0047947982914978E-6</v>
      </c>
      <c r="E224" s="200">
        <v>1.0239653680460637E-4</v>
      </c>
      <c r="F224" s="200">
        <v>7.0644898480906718E-6</v>
      </c>
      <c r="G224" s="200">
        <v>1.5311141654874121E-6</v>
      </c>
      <c r="H224" s="200">
        <v>5.8956216864920427E-4</v>
      </c>
      <c r="I224" s="200">
        <v>1.7815254766246597E-5</v>
      </c>
      <c r="J224" s="200">
        <v>6.8117498157642045E-6</v>
      </c>
      <c r="K224" s="200">
        <v>2.2345360914413094E-6</v>
      </c>
      <c r="L224" s="200">
        <v>7.0034348735418313E-8</v>
      </c>
      <c r="M224" s="200">
        <v>1.8504861013262798E-6</v>
      </c>
      <c r="N224" s="200">
        <v>1.1115129996497849E-5</v>
      </c>
      <c r="O224" s="200">
        <v>0</v>
      </c>
      <c r="P224" s="200">
        <v>2.1422802478645727E-6</v>
      </c>
      <c r="Q224" s="200">
        <v>4.7854381635336236E-6</v>
      </c>
      <c r="R224" s="200">
        <v>4.3456139175529219E-6</v>
      </c>
      <c r="S224" s="200">
        <v>3.0338743649472795E-7</v>
      </c>
      <c r="T224" s="200">
        <v>0</v>
      </c>
      <c r="U224" s="200">
        <v>3.046013426168161E-6</v>
      </c>
      <c r="V224" s="200">
        <v>1.7540329911549375E-5</v>
      </c>
      <c r="W224" s="200">
        <v>3.1766356069896411E-6</v>
      </c>
      <c r="X224" s="200">
        <v>1.1397844280120138E-7</v>
      </c>
      <c r="Y224" s="200">
        <v>3.0654668179406609E-6</v>
      </c>
      <c r="Z224" s="200">
        <v>1.3287113372039209E-5</v>
      </c>
      <c r="AA224" s="200">
        <v>2.2782927721161692E-6</v>
      </c>
      <c r="AB224" s="200">
        <v>4.3982299069963111E-8</v>
      </c>
      <c r="AC224" s="200">
        <v>5.6454842093917741E-6</v>
      </c>
      <c r="AD224" s="200">
        <v>2.7085617494344248E-6</v>
      </c>
      <c r="AE224" s="200">
        <v>2.6157841731044651E-6</v>
      </c>
      <c r="AF224" s="200">
        <v>1.7313847076576653E-6</v>
      </c>
      <c r="AG224" s="200">
        <v>8.8978184245718265E-6</v>
      </c>
      <c r="AH224" s="200">
        <v>5.714342306965384E-7</v>
      </c>
      <c r="AI224" s="200">
        <v>1.1508046468200101E-5</v>
      </c>
      <c r="AJ224" s="200">
        <v>6.1570924963835785E-5</v>
      </c>
      <c r="AK224" s="200">
        <v>1.028292899660234E-6</v>
      </c>
      <c r="AL224" s="200">
        <v>1.3994518486235998E-6</v>
      </c>
      <c r="AM224" s="200">
        <v>0</v>
      </c>
      <c r="AN224" s="200">
        <v>5.5198310062297019E-6</v>
      </c>
      <c r="AO224" s="200">
        <v>2.4327712914426114E-5</v>
      </c>
      <c r="AP224" s="200">
        <v>1.8028399073802544E-6</v>
      </c>
      <c r="AQ224" s="200">
        <v>0</v>
      </c>
      <c r="AR224" s="200">
        <v>1.4243476893647011E-5</v>
      </c>
      <c r="AS224" s="200">
        <v>7.4518088946288073E-5</v>
      </c>
    </row>
    <row r="225" spans="1:45">
      <c r="A225" s="119" t="s">
        <v>127</v>
      </c>
      <c r="B225" s="120" t="s">
        <v>34</v>
      </c>
      <c r="C225" s="200">
        <v>1.5530826239114389E-4</v>
      </c>
      <c r="D225" s="200">
        <v>5.1071787037556464E-4</v>
      </c>
      <c r="E225" s="200">
        <v>1.1986530815424533E-4</v>
      </c>
      <c r="F225" s="200">
        <v>2.0906126888641153E-4</v>
      </c>
      <c r="G225" s="200">
        <v>4.9216747176619124E-5</v>
      </c>
      <c r="H225" s="200">
        <v>0</v>
      </c>
      <c r="I225" s="200">
        <v>1.268539369904406E-2</v>
      </c>
      <c r="J225" s="200">
        <v>3.7915084884299383E-5</v>
      </c>
      <c r="K225" s="200">
        <v>2.2802483616068026E-5</v>
      </c>
      <c r="L225" s="200">
        <v>0</v>
      </c>
      <c r="M225" s="200">
        <v>8.6863722710413377E-5</v>
      </c>
      <c r="N225" s="200">
        <v>2.3372453148897006E-4</v>
      </c>
      <c r="O225" s="200">
        <v>6.2654105000568719E-5</v>
      </c>
      <c r="P225" s="200">
        <v>1.1565201836300386E-4</v>
      </c>
      <c r="Q225" s="200">
        <v>0</v>
      </c>
      <c r="R225" s="200">
        <v>6.6517692779472596E-5</v>
      </c>
      <c r="S225" s="200">
        <v>1.0835785901025197E-5</v>
      </c>
      <c r="T225" s="200">
        <v>0</v>
      </c>
      <c r="U225" s="200">
        <v>6.620734850400563E-4</v>
      </c>
      <c r="V225" s="200">
        <v>3.1735954923082462E-3</v>
      </c>
      <c r="W225" s="200">
        <v>3.04053607697999E-4</v>
      </c>
      <c r="X225" s="200">
        <v>8.0951842434844477E-5</v>
      </c>
      <c r="Y225" s="200">
        <v>1.207366782883268E-4</v>
      </c>
      <c r="Z225" s="200">
        <v>1.8147089884213924E-4</v>
      </c>
      <c r="AA225" s="200">
        <v>1.251287739075016E-4</v>
      </c>
      <c r="AB225" s="200">
        <v>4.3385983747966679E-5</v>
      </c>
      <c r="AC225" s="200">
        <v>7.7599478573632302E-5</v>
      </c>
      <c r="AD225" s="200">
        <v>2.2111769919903021E-5</v>
      </c>
      <c r="AE225" s="200">
        <v>2.1470421915558365E-4</v>
      </c>
      <c r="AF225" s="200">
        <v>1.0466209933617448E-4</v>
      </c>
      <c r="AG225" s="200">
        <v>1.0115527803063954E-4</v>
      </c>
      <c r="AH225" s="200">
        <v>1.177626340641589E-4</v>
      </c>
      <c r="AI225" s="200">
        <v>4.4168572593119264E-4</v>
      </c>
      <c r="AJ225" s="200">
        <v>1.2824812076805557E-3</v>
      </c>
      <c r="AK225" s="200">
        <v>1.0302501491666866E-4</v>
      </c>
      <c r="AL225" s="200">
        <v>2.0401152341412956E-5</v>
      </c>
      <c r="AM225" s="200">
        <v>2.2736969794390369E-5</v>
      </c>
      <c r="AN225" s="200">
        <v>1.847211019747653E-4</v>
      </c>
      <c r="AO225" s="200">
        <v>2.8678182066516029E-4</v>
      </c>
      <c r="AP225" s="200">
        <v>2.4483762233014784E-4</v>
      </c>
      <c r="AQ225" s="200">
        <v>9.7554173857452328E-5</v>
      </c>
      <c r="AR225" s="200">
        <v>3.9588363316495631E-4</v>
      </c>
      <c r="AS225" s="200">
        <v>0</v>
      </c>
    </row>
    <row r="226" spans="1:45">
      <c r="A226" s="119" t="s">
        <v>181</v>
      </c>
      <c r="B226" s="120" t="s">
        <v>36</v>
      </c>
      <c r="C226" s="200">
        <v>2.3122581429554142E-3</v>
      </c>
      <c r="D226" s="200">
        <v>5.2525297666779712E-4</v>
      </c>
      <c r="E226" s="200">
        <v>1.4292949865668926E-4</v>
      </c>
      <c r="F226" s="200">
        <v>0</v>
      </c>
      <c r="G226" s="200">
        <v>2.2891680731046971E-3</v>
      </c>
      <c r="H226" s="200">
        <v>1.9275551910473827E-4</v>
      </c>
      <c r="I226" s="200">
        <v>4.5011540470331181E-3</v>
      </c>
      <c r="J226" s="200">
        <v>5.034578526548613E-2</v>
      </c>
      <c r="K226" s="200">
        <v>1.8565727829752863E-3</v>
      </c>
      <c r="L226" s="200">
        <v>0</v>
      </c>
      <c r="M226" s="200">
        <v>2.5894457140335919E-4</v>
      </c>
      <c r="N226" s="200">
        <v>0</v>
      </c>
      <c r="O226" s="200">
        <v>0</v>
      </c>
      <c r="P226" s="200">
        <v>6.5273867532536622E-5</v>
      </c>
      <c r="Q226" s="200">
        <v>0</v>
      </c>
      <c r="R226" s="200">
        <v>1.4062219213870418E-3</v>
      </c>
      <c r="S226" s="200">
        <v>0</v>
      </c>
      <c r="T226" s="200">
        <v>1.2534102408106037E-4</v>
      </c>
      <c r="U226" s="200">
        <v>8.7911715260143193E-3</v>
      </c>
      <c r="V226" s="200">
        <v>4.3049440234235644E-4</v>
      </c>
      <c r="W226" s="200">
        <v>0</v>
      </c>
      <c r="X226" s="200">
        <v>0</v>
      </c>
      <c r="Y226" s="200">
        <v>1.881407000737137E-5</v>
      </c>
      <c r="Z226" s="200">
        <v>1.2943188061279663E-3</v>
      </c>
      <c r="AA226" s="200">
        <v>1.639403787115931E-4</v>
      </c>
      <c r="AB226" s="200">
        <v>6.1545869346671983E-6</v>
      </c>
      <c r="AC226" s="200">
        <v>1.0268086389322756E-4</v>
      </c>
      <c r="AD226" s="200">
        <v>7.5803580564495586E-5</v>
      </c>
      <c r="AE226" s="200">
        <v>4.2770421267867659E-4</v>
      </c>
      <c r="AF226" s="200">
        <v>1.7253677781715357E-3</v>
      </c>
      <c r="AG226" s="200">
        <v>4.0331339137670187E-5</v>
      </c>
      <c r="AH226" s="200">
        <v>2.7694384869685838E-4</v>
      </c>
      <c r="AI226" s="200">
        <v>3.09146558206263E-4</v>
      </c>
      <c r="AJ226" s="200">
        <v>4.9731024887785923E-4</v>
      </c>
      <c r="AK226" s="200">
        <v>0</v>
      </c>
      <c r="AL226" s="200">
        <v>4.1963544322035732E-5</v>
      </c>
      <c r="AM226" s="200">
        <v>1.2471502573298358E-4</v>
      </c>
      <c r="AN226" s="200">
        <v>4.4725831056768227E-4</v>
      </c>
      <c r="AO226" s="200">
        <v>2.0673621994600337E-4</v>
      </c>
      <c r="AP226" s="200">
        <v>4.7449348915967298E-4</v>
      </c>
      <c r="AQ226" s="200">
        <v>0</v>
      </c>
      <c r="AR226" s="200">
        <v>2.688111456012551E-4</v>
      </c>
      <c r="AS226" s="200">
        <v>6.0390948674744087E-2</v>
      </c>
    </row>
    <row r="227" spans="1:45">
      <c r="A227" s="119" t="s">
        <v>182</v>
      </c>
      <c r="B227" s="120" t="s">
        <v>38</v>
      </c>
      <c r="C227" s="200">
        <v>1.4771360438770415E-3</v>
      </c>
      <c r="D227" s="200">
        <v>0</v>
      </c>
      <c r="E227" s="200">
        <v>2.6575015322416083E-4</v>
      </c>
      <c r="F227" s="200">
        <v>4.0065001663474058E-4</v>
      </c>
      <c r="G227" s="200">
        <v>1.6315024750221881E-4</v>
      </c>
      <c r="H227" s="200">
        <v>6.4430047444471777E-4</v>
      </c>
      <c r="I227" s="200">
        <v>8.4486051478415293E-4</v>
      </c>
      <c r="J227" s="200">
        <v>8.218725701291794E-4</v>
      </c>
      <c r="K227" s="200">
        <v>4.3178888925110093E-3</v>
      </c>
      <c r="L227" s="200">
        <v>1.2939300605412687E-4</v>
      </c>
      <c r="M227" s="200">
        <v>3.0889050989437822E-4</v>
      </c>
      <c r="N227" s="200">
        <v>9.8859167536511586E-4</v>
      </c>
      <c r="O227" s="200">
        <v>1.166677274202616E-4</v>
      </c>
      <c r="P227" s="200">
        <v>3.6687072986212082E-4</v>
      </c>
      <c r="Q227" s="200">
        <v>2.7979138250107984E-5</v>
      </c>
      <c r="R227" s="200">
        <v>2.540760708336593E-4</v>
      </c>
      <c r="S227" s="200">
        <v>1.5565294531933222E-4</v>
      </c>
      <c r="T227" s="200">
        <v>5.2370278201303155E-5</v>
      </c>
      <c r="U227" s="200">
        <v>2.1103903342243368E-3</v>
      </c>
      <c r="V227" s="200">
        <v>1.9136833622045903E-4</v>
      </c>
      <c r="W227" s="200">
        <v>6.1975923691197642E-5</v>
      </c>
      <c r="X227" s="200">
        <v>6.2641651395476567E-6</v>
      </c>
      <c r="Y227" s="200">
        <v>2.2136402783571509E-4</v>
      </c>
      <c r="Z227" s="200">
        <v>5.0472825409567545E-7</v>
      </c>
      <c r="AA227" s="200">
        <v>4.3318861867449349E-7</v>
      </c>
      <c r="AB227" s="200">
        <v>7.7145714823786213E-7</v>
      </c>
      <c r="AC227" s="200">
        <v>7.1347465207730851E-6</v>
      </c>
      <c r="AD227" s="200">
        <v>3.1672428336393296E-5</v>
      </c>
      <c r="AE227" s="200">
        <v>1.1969036800832904E-5</v>
      </c>
      <c r="AF227" s="200">
        <v>4.68547012353874E-5</v>
      </c>
      <c r="AG227" s="200">
        <v>3.3472222251199101E-5</v>
      </c>
      <c r="AH227" s="200">
        <v>2.5587312265047391E-5</v>
      </c>
      <c r="AI227" s="200">
        <v>2.7182204148741142E-3</v>
      </c>
      <c r="AJ227" s="200">
        <v>8.0467957643756937E-5</v>
      </c>
      <c r="AK227" s="200">
        <v>3.8259105972986362E-6</v>
      </c>
      <c r="AL227" s="200">
        <v>6.8964335706055686E-5</v>
      </c>
      <c r="AM227" s="200">
        <v>0</v>
      </c>
      <c r="AN227" s="200">
        <v>1.3401571827908676E-4</v>
      </c>
      <c r="AO227" s="200">
        <v>9.3097375555724723E-5</v>
      </c>
      <c r="AP227" s="200">
        <v>8.9546763557939667E-5</v>
      </c>
      <c r="AQ227" s="200">
        <v>2.7946904219865924E-5</v>
      </c>
      <c r="AR227" s="200">
        <v>3.7464000396631288E-4</v>
      </c>
      <c r="AS227" s="200">
        <v>3.4533694855231776E-4</v>
      </c>
    </row>
    <row r="228" spans="1:45">
      <c r="A228" s="119" t="s">
        <v>183</v>
      </c>
      <c r="B228" s="120" t="s">
        <v>40</v>
      </c>
      <c r="C228" s="200">
        <v>4.8701778116290884E-3</v>
      </c>
      <c r="D228" s="200">
        <v>3.2338306040658586E-3</v>
      </c>
      <c r="E228" s="200">
        <v>1.3986534763990826E-2</v>
      </c>
      <c r="F228" s="200">
        <v>2.0857146380931439E-2</v>
      </c>
      <c r="G228" s="200">
        <v>1.5619904672774137E-3</v>
      </c>
      <c r="H228" s="200">
        <v>6.8465766951951088E-5</v>
      </c>
      <c r="I228" s="200">
        <v>2.951606250848426E-4</v>
      </c>
      <c r="J228" s="200">
        <v>1.9082942065186796E-3</v>
      </c>
      <c r="K228" s="200">
        <v>3.8317230144311542E-3</v>
      </c>
      <c r="L228" s="200">
        <v>7.4736159643034854E-3</v>
      </c>
      <c r="M228" s="200">
        <v>7.4132476422896845E-3</v>
      </c>
      <c r="N228" s="200">
        <v>1.6322732408491213E-3</v>
      </c>
      <c r="O228" s="200">
        <v>4.5775558281748433E-4</v>
      </c>
      <c r="P228" s="200">
        <v>6.7322200026013904E-4</v>
      </c>
      <c r="Q228" s="200">
        <v>0</v>
      </c>
      <c r="R228" s="200">
        <v>3.7798696790126648E-4</v>
      </c>
      <c r="S228" s="200">
        <v>1.4702454594551917E-4</v>
      </c>
      <c r="T228" s="200">
        <v>0</v>
      </c>
      <c r="U228" s="200">
        <v>9.6894566946580335E-4</v>
      </c>
      <c r="V228" s="200">
        <v>2.4817679626333369E-3</v>
      </c>
      <c r="W228" s="200">
        <v>1.2923351026033062E-2</v>
      </c>
      <c r="X228" s="200">
        <v>1.7759069062119055E-2</v>
      </c>
      <c r="Y228" s="200">
        <v>2.1544898102035985E-3</v>
      </c>
      <c r="Z228" s="200">
        <v>4.1266232906808521E-3</v>
      </c>
      <c r="AA228" s="200">
        <v>5.6067262536540943E-4</v>
      </c>
      <c r="AB228" s="200">
        <v>2.2844510495138043E-4</v>
      </c>
      <c r="AC228" s="200">
        <v>1.7351278108282624E-2</v>
      </c>
      <c r="AD228" s="200">
        <v>2.1270782497301026E-3</v>
      </c>
      <c r="AE228" s="200">
        <v>8.479162717275157E-4</v>
      </c>
      <c r="AF228" s="200">
        <v>6.4992778577193885E-4</v>
      </c>
      <c r="AG228" s="200">
        <v>4.2486691269536369E-3</v>
      </c>
      <c r="AH228" s="200">
        <v>1.2871102360545543E-3</v>
      </c>
      <c r="AI228" s="200">
        <v>8.5253560428731753E-4</v>
      </c>
      <c r="AJ228" s="200">
        <v>2.5742482893349539E-3</v>
      </c>
      <c r="AK228" s="200">
        <v>5.431581517231698E-3</v>
      </c>
      <c r="AL228" s="200">
        <v>1.0334296037278839E-3</v>
      </c>
      <c r="AM228" s="200">
        <v>7.309192172231492E-4</v>
      </c>
      <c r="AN228" s="200">
        <v>1.0439624218879149E-3</v>
      </c>
      <c r="AO228" s="200">
        <v>3.3990690173095204E-3</v>
      </c>
      <c r="AP228" s="200">
        <v>1.5149545051360699E-3</v>
      </c>
      <c r="AQ228" s="200">
        <v>1.5838624428515873E-3</v>
      </c>
      <c r="AR228" s="200">
        <v>4.7162627173643413E-3</v>
      </c>
      <c r="AS228" s="200">
        <v>2.2188756586414475E-4</v>
      </c>
    </row>
    <row r="229" spans="1:45">
      <c r="A229" s="119" t="s">
        <v>184</v>
      </c>
      <c r="B229" s="120" t="s">
        <v>42</v>
      </c>
      <c r="C229" s="200">
        <v>8.6298734017711744E-4</v>
      </c>
      <c r="D229" s="200">
        <v>0</v>
      </c>
      <c r="E229" s="200">
        <v>0</v>
      </c>
      <c r="F229" s="200">
        <v>0</v>
      </c>
      <c r="G229" s="200">
        <v>3.8813526135269157E-3</v>
      </c>
      <c r="H229" s="200">
        <v>0</v>
      </c>
      <c r="I229" s="200">
        <v>4.0992614711632611E-3</v>
      </c>
      <c r="J229" s="200">
        <v>2.7479910587073118E-4</v>
      </c>
      <c r="K229" s="200">
        <v>3.8011347977810399E-3</v>
      </c>
      <c r="L229" s="200">
        <v>4.6617788292104391E-4</v>
      </c>
      <c r="M229" s="200">
        <v>0.12169797251830153</v>
      </c>
      <c r="N229" s="200">
        <v>5.9538319022406491E-3</v>
      </c>
      <c r="O229" s="200">
        <v>1.5893547990303725E-2</v>
      </c>
      <c r="P229" s="200">
        <v>2.606650634487848E-3</v>
      </c>
      <c r="Q229" s="200">
        <v>7.0786390208915759E-4</v>
      </c>
      <c r="R229" s="200">
        <v>5.6245431026173054E-3</v>
      </c>
      <c r="S229" s="200">
        <v>2.019473521261269E-4</v>
      </c>
      <c r="T229" s="200">
        <v>5.4588043454632008E-2</v>
      </c>
      <c r="U229" s="200">
        <v>6.5332288709447515E-4</v>
      </c>
      <c r="V229" s="200">
        <v>3.9266170743671391E-2</v>
      </c>
      <c r="W229" s="200">
        <v>5.0584702363805835E-2</v>
      </c>
      <c r="X229" s="200">
        <v>1.6859736249465669E-5</v>
      </c>
      <c r="Y229" s="200">
        <v>1.1535005956309183E-3</v>
      </c>
      <c r="Z229" s="200">
        <v>1.6493905440661142E-4</v>
      </c>
      <c r="AA229" s="200">
        <v>0</v>
      </c>
      <c r="AB229" s="200">
        <v>4.0119587409682534E-5</v>
      </c>
      <c r="AC229" s="200">
        <v>1.9950770541734589E-5</v>
      </c>
      <c r="AD229" s="200">
        <v>0</v>
      </c>
      <c r="AE229" s="200">
        <v>0</v>
      </c>
      <c r="AF229" s="200">
        <v>1.2195576637150004E-5</v>
      </c>
      <c r="AG229" s="200">
        <v>1.2389185952738552E-4</v>
      </c>
      <c r="AH229" s="200">
        <v>8.8856197248432956E-4</v>
      </c>
      <c r="AI229" s="200">
        <v>3.4391574256801216E-4</v>
      </c>
      <c r="AJ229" s="200">
        <v>2.1429636527826797E-4</v>
      </c>
      <c r="AK229" s="200">
        <v>0</v>
      </c>
      <c r="AL229" s="200">
        <v>2.9572495692733565E-5</v>
      </c>
      <c r="AM229" s="200">
        <v>0</v>
      </c>
      <c r="AN229" s="200">
        <v>2.236357382509132E-4</v>
      </c>
      <c r="AO229" s="200">
        <v>9.9555439123408642E-4</v>
      </c>
      <c r="AP229" s="200">
        <v>9.7947643697431737E-4</v>
      </c>
      <c r="AQ229" s="200">
        <v>0</v>
      </c>
      <c r="AR229" s="200">
        <v>1.0118667952643617E-3</v>
      </c>
      <c r="AS229" s="200">
        <v>3.4541321148459179E-3</v>
      </c>
    </row>
    <row r="230" spans="1:45">
      <c r="A230" s="119" t="s">
        <v>185</v>
      </c>
      <c r="B230" s="120" t="s">
        <v>44</v>
      </c>
      <c r="C230" s="200">
        <v>6.4252396736194023E-6</v>
      </c>
      <c r="D230" s="200">
        <v>0</v>
      </c>
      <c r="E230" s="200">
        <v>9.0554436443959519E-5</v>
      </c>
      <c r="F230" s="200">
        <v>9.3946565852723535E-5</v>
      </c>
      <c r="G230" s="200">
        <v>0</v>
      </c>
      <c r="H230" s="200">
        <v>0</v>
      </c>
      <c r="I230" s="200">
        <v>2.1936553007834182E-3</v>
      </c>
      <c r="J230" s="200">
        <v>0</v>
      </c>
      <c r="K230" s="200">
        <v>0</v>
      </c>
      <c r="L230" s="200">
        <v>0</v>
      </c>
      <c r="M230" s="200">
        <v>1.0105909033253821E-2</v>
      </c>
      <c r="N230" s="200">
        <v>0.28081614420650741</v>
      </c>
      <c r="O230" s="200">
        <v>0</v>
      </c>
      <c r="P230" s="200">
        <v>7.9327930653524212E-2</v>
      </c>
      <c r="Q230" s="200">
        <v>3.5001326377067467E-2</v>
      </c>
      <c r="R230" s="200">
        <v>1.714430937645842E-2</v>
      </c>
      <c r="S230" s="200">
        <v>1.0220921057178028E-3</v>
      </c>
      <c r="T230" s="200">
        <v>3.2558542647344355E-2</v>
      </c>
      <c r="U230" s="200">
        <v>1.0801912365769431E-4</v>
      </c>
      <c r="V230" s="200">
        <v>1.2290471077326347E-2</v>
      </c>
      <c r="W230" s="200">
        <v>1.350460257178708E-2</v>
      </c>
      <c r="X230" s="200">
        <v>0</v>
      </c>
      <c r="Y230" s="200">
        <v>0</v>
      </c>
      <c r="Z230" s="200">
        <v>0</v>
      </c>
      <c r="AA230" s="200">
        <v>0</v>
      </c>
      <c r="AB230" s="200">
        <v>0</v>
      </c>
      <c r="AC230" s="200">
        <v>6.8328582773591737E-6</v>
      </c>
      <c r="AD230" s="200">
        <v>0</v>
      </c>
      <c r="AE230" s="200">
        <v>0</v>
      </c>
      <c r="AF230" s="200">
        <v>0</v>
      </c>
      <c r="AG230" s="200">
        <v>2.0092430263580244E-5</v>
      </c>
      <c r="AH230" s="200">
        <v>0</v>
      </c>
      <c r="AI230" s="200">
        <v>0</v>
      </c>
      <c r="AJ230" s="200">
        <v>0</v>
      </c>
      <c r="AK230" s="200">
        <v>0</v>
      </c>
      <c r="AL230" s="200">
        <v>0</v>
      </c>
      <c r="AM230" s="200">
        <v>0</v>
      </c>
      <c r="AN230" s="200">
        <v>2.5188004273423819E-5</v>
      </c>
      <c r="AO230" s="200">
        <v>1.1642651837731291E-5</v>
      </c>
      <c r="AP230" s="200">
        <v>1.0456353817732521E-5</v>
      </c>
      <c r="AQ230" s="200">
        <v>0</v>
      </c>
      <c r="AR230" s="200">
        <v>8.3077089356618385E-6</v>
      </c>
      <c r="AS230" s="200">
        <v>6.0889276748115133E-5</v>
      </c>
    </row>
    <row r="231" spans="1:45">
      <c r="A231" s="119" t="s">
        <v>186</v>
      </c>
      <c r="B231" s="120" t="s">
        <v>46</v>
      </c>
      <c r="C231" s="200">
        <v>0</v>
      </c>
      <c r="D231" s="200">
        <v>0</v>
      </c>
      <c r="E231" s="200">
        <v>0</v>
      </c>
      <c r="F231" s="200">
        <v>0</v>
      </c>
      <c r="G231" s="200">
        <v>3.3037541511235438E-5</v>
      </c>
      <c r="H231" s="200">
        <v>0</v>
      </c>
      <c r="I231" s="200">
        <v>1.8103089641293769E-4</v>
      </c>
      <c r="J231" s="200">
        <v>0</v>
      </c>
      <c r="K231" s="200">
        <v>2.4267451254708598E-4</v>
      </c>
      <c r="L231" s="200">
        <v>8.0061603018449196E-7</v>
      </c>
      <c r="M231" s="200">
        <v>4.6539498101073668E-5</v>
      </c>
      <c r="N231" s="200">
        <v>3.6579469164783395E-5</v>
      </c>
      <c r="O231" s="200">
        <v>2.5355711088780642E-2</v>
      </c>
      <c r="P231" s="200">
        <v>3.9879262942509319E-3</v>
      </c>
      <c r="Q231" s="200">
        <v>7.6588388470894507E-4</v>
      </c>
      <c r="R231" s="200">
        <v>3.3408472158656774E-3</v>
      </c>
      <c r="S231" s="200">
        <v>3.4682530701027148E-5</v>
      </c>
      <c r="T231" s="200">
        <v>4.3211355852763476E-3</v>
      </c>
      <c r="U231" s="200">
        <v>1.4624946656838458E-4</v>
      </c>
      <c r="V231" s="200">
        <v>4.7352070153914075E-4</v>
      </c>
      <c r="W231" s="200">
        <v>2.1633369639677242E-4</v>
      </c>
      <c r="X231" s="200">
        <v>1.2769149802750959E-5</v>
      </c>
      <c r="Y231" s="200">
        <v>1.2296030917648042E-5</v>
      </c>
      <c r="Z231" s="200">
        <v>9.8686598083399698E-7</v>
      </c>
      <c r="AA231" s="200">
        <v>0</v>
      </c>
      <c r="AB231" s="200">
        <v>0</v>
      </c>
      <c r="AC231" s="200">
        <v>5.8737505128765493E-7</v>
      </c>
      <c r="AD231" s="200">
        <v>0</v>
      </c>
      <c r="AE231" s="200">
        <v>0</v>
      </c>
      <c r="AF231" s="200">
        <v>5.8435822215125481E-6</v>
      </c>
      <c r="AG231" s="200">
        <v>1.4869039216515034E-5</v>
      </c>
      <c r="AH231" s="200">
        <v>0</v>
      </c>
      <c r="AI231" s="200">
        <v>5.6891128541299188E-5</v>
      </c>
      <c r="AJ231" s="200">
        <v>1.9666793294566011E-5</v>
      </c>
      <c r="AK231" s="200">
        <v>0</v>
      </c>
      <c r="AL231" s="200">
        <v>0</v>
      </c>
      <c r="AM231" s="200">
        <v>0</v>
      </c>
      <c r="AN231" s="200">
        <v>2.9810769898210909E-5</v>
      </c>
      <c r="AO231" s="200">
        <v>4.2410628129215134E-5</v>
      </c>
      <c r="AP231" s="200">
        <v>2.3306225418111843E-5</v>
      </c>
      <c r="AQ231" s="200">
        <v>0</v>
      </c>
      <c r="AR231" s="200">
        <v>1.7996783667250577E-5</v>
      </c>
      <c r="AS231" s="200">
        <v>9.4216377805375953E-5</v>
      </c>
    </row>
    <row r="232" spans="1:45">
      <c r="A232" s="119" t="s">
        <v>187</v>
      </c>
      <c r="B232" s="120" t="s">
        <v>48</v>
      </c>
      <c r="C232" s="200">
        <v>3.9666104730302996E-4</v>
      </c>
      <c r="D232" s="200">
        <v>0</v>
      </c>
      <c r="E232" s="200">
        <v>3.3880983596681533E-4</v>
      </c>
      <c r="F232" s="200">
        <v>7.1081415169104677E-3</v>
      </c>
      <c r="G232" s="200">
        <v>1.1476013749142665E-2</v>
      </c>
      <c r="H232" s="200">
        <v>3.0461388970721639E-4</v>
      </c>
      <c r="I232" s="200">
        <v>5.5811484763483923E-3</v>
      </c>
      <c r="J232" s="200">
        <v>1.36939856089274E-4</v>
      </c>
      <c r="K232" s="200">
        <v>3.767828139469926E-3</v>
      </c>
      <c r="L232" s="200">
        <v>1.7036000462137494E-4</v>
      </c>
      <c r="M232" s="200">
        <v>3.4476216612101575E-3</v>
      </c>
      <c r="N232" s="200">
        <v>5.586319019715878E-5</v>
      </c>
      <c r="O232" s="200">
        <v>8.4859141305783923E-4</v>
      </c>
      <c r="P232" s="200">
        <v>3.2069148366407743E-2</v>
      </c>
      <c r="Q232" s="200">
        <v>7.1431430122692232E-3</v>
      </c>
      <c r="R232" s="200">
        <v>1.0330550547085583E-2</v>
      </c>
      <c r="S232" s="200">
        <v>6.5413301883162028E-4</v>
      </c>
      <c r="T232" s="200">
        <v>2.3769353259019063E-3</v>
      </c>
      <c r="U232" s="200">
        <v>2.5428025182717587E-3</v>
      </c>
      <c r="V232" s="200">
        <v>7.4034478872506776E-2</v>
      </c>
      <c r="W232" s="200">
        <v>2.3825944871825041E-2</v>
      </c>
      <c r="X232" s="200">
        <v>1.6635295445416101E-4</v>
      </c>
      <c r="Y232" s="200">
        <v>3.2705313861133595E-4</v>
      </c>
      <c r="Z232" s="200">
        <v>1.4166466292692668E-3</v>
      </c>
      <c r="AA232" s="200">
        <v>1.8432353817921961E-5</v>
      </c>
      <c r="AB232" s="200">
        <v>1.4832407022568922E-4</v>
      </c>
      <c r="AC232" s="200">
        <v>2.6630385763977757E-4</v>
      </c>
      <c r="AD232" s="200">
        <v>0</v>
      </c>
      <c r="AE232" s="200">
        <v>1.2574998434776129E-5</v>
      </c>
      <c r="AF232" s="200">
        <v>7.1105427729124449E-5</v>
      </c>
      <c r="AG232" s="200">
        <v>1.6495121991806148E-3</v>
      </c>
      <c r="AH232" s="200">
        <v>5.5477740452579037E-5</v>
      </c>
      <c r="AI232" s="200">
        <v>1.4766924367908698E-4</v>
      </c>
      <c r="AJ232" s="200">
        <v>1.7620300106987027E-3</v>
      </c>
      <c r="AK232" s="200">
        <v>1.2196634998105135E-3</v>
      </c>
      <c r="AL232" s="200">
        <v>0</v>
      </c>
      <c r="AM232" s="200">
        <v>0</v>
      </c>
      <c r="AN232" s="200">
        <v>2.9057651715678665E-4</v>
      </c>
      <c r="AO232" s="200">
        <v>2.6499629517647585E-4</v>
      </c>
      <c r="AP232" s="200">
        <v>1.4009579299482185E-3</v>
      </c>
      <c r="AQ232" s="200">
        <v>0</v>
      </c>
      <c r="AR232" s="200">
        <v>1.4153276616002501E-3</v>
      </c>
      <c r="AS232" s="200">
        <v>3.037566746558966E-4</v>
      </c>
    </row>
    <row r="233" spans="1:45">
      <c r="A233" s="119" t="s">
        <v>188</v>
      </c>
      <c r="B233" s="120" t="s">
        <v>50</v>
      </c>
      <c r="C233" s="200">
        <v>0</v>
      </c>
      <c r="D233" s="200">
        <v>0</v>
      </c>
      <c r="E233" s="200">
        <v>0</v>
      </c>
      <c r="F233" s="200">
        <v>5.6020816273848646E-5</v>
      </c>
      <c r="G233" s="200">
        <v>0</v>
      </c>
      <c r="H233" s="200">
        <v>0</v>
      </c>
      <c r="I233" s="200">
        <v>1.0464702734615558E-4</v>
      </c>
      <c r="J233" s="200">
        <v>0</v>
      </c>
      <c r="K233" s="200">
        <v>0</v>
      </c>
      <c r="L233" s="200">
        <v>0</v>
      </c>
      <c r="M233" s="200">
        <v>5.7066336069711231E-6</v>
      </c>
      <c r="N233" s="200">
        <v>0</v>
      </c>
      <c r="O233" s="200">
        <v>0</v>
      </c>
      <c r="P233" s="200">
        <v>1.7810109021336779E-5</v>
      </c>
      <c r="Q233" s="200">
        <v>1.6338776549509335E-3</v>
      </c>
      <c r="R233" s="200">
        <v>1.2683325667528291E-4</v>
      </c>
      <c r="S233" s="200">
        <v>2.7065667487357117E-5</v>
      </c>
      <c r="T233" s="200">
        <v>0</v>
      </c>
      <c r="U233" s="200">
        <v>7.7160632698031644E-6</v>
      </c>
      <c r="V233" s="200">
        <v>1.3046770747285737E-4</v>
      </c>
      <c r="W233" s="200">
        <v>3.0084858159989435E-5</v>
      </c>
      <c r="X233" s="200">
        <v>0</v>
      </c>
      <c r="Y233" s="200">
        <v>3.0089959755756158E-5</v>
      </c>
      <c r="Z233" s="200">
        <v>1.5846372901230811E-7</v>
      </c>
      <c r="AA233" s="200">
        <v>0</v>
      </c>
      <c r="AB233" s="200">
        <v>0</v>
      </c>
      <c r="AC233" s="200">
        <v>3.4519800308697571E-6</v>
      </c>
      <c r="AD233" s="200">
        <v>2.3865187939846595E-6</v>
      </c>
      <c r="AE233" s="200">
        <v>2.5051872814791957E-7</v>
      </c>
      <c r="AF233" s="200">
        <v>0</v>
      </c>
      <c r="AG233" s="200">
        <v>5.5130969747312622E-6</v>
      </c>
      <c r="AH233" s="200">
        <v>0</v>
      </c>
      <c r="AI233" s="200">
        <v>0</v>
      </c>
      <c r="AJ233" s="200">
        <v>0</v>
      </c>
      <c r="AK233" s="200">
        <v>9.0603078599650121E-6</v>
      </c>
      <c r="AL233" s="200">
        <v>0</v>
      </c>
      <c r="AM233" s="200">
        <v>0</v>
      </c>
      <c r="AN233" s="200">
        <v>2.0437568509914118E-4</v>
      </c>
      <c r="AO233" s="200">
        <v>0</v>
      </c>
      <c r="AP233" s="200">
        <v>0</v>
      </c>
      <c r="AQ233" s="200">
        <v>0</v>
      </c>
      <c r="AR233" s="200">
        <v>3.6411379629685029E-5</v>
      </c>
      <c r="AS233" s="200">
        <v>3.9863801947230272E-4</v>
      </c>
    </row>
    <row r="234" spans="1:45">
      <c r="A234" s="119" t="s">
        <v>189</v>
      </c>
      <c r="B234" s="120" t="s">
        <v>52</v>
      </c>
      <c r="C234" s="200">
        <v>1.5311591543926225E-6</v>
      </c>
      <c r="D234" s="200">
        <v>0</v>
      </c>
      <c r="E234" s="200">
        <v>1.678403071542978E-5</v>
      </c>
      <c r="F234" s="200">
        <v>3.3167148824439091E-6</v>
      </c>
      <c r="G234" s="200">
        <v>0</v>
      </c>
      <c r="H234" s="200">
        <v>0</v>
      </c>
      <c r="I234" s="200">
        <v>2.3233619399562357E-5</v>
      </c>
      <c r="J234" s="200">
        <v>0</v>
      </c>
      <c r="K234" s="200">
        <v>0</v>
      </c>
      <c r="L234" s="200">
        <v>0</v>
      </c>
      <c r="M234" s="200">
        <v>0</v>
      </c>
      <c r="N234" s="200">
        <v>0</v>
      </c>
      <c r="O234" s="200">
        <v>0</v>
      </c>
      <c r="P234" s="200">
        <v>3.8609029515416508E-5</v>
      </c>
      <c r="Q234" s="200">
        <v>6.6278253966031817E-4</v>
      </c>
      <c r="R234" s="200">
        <v>4.9883548157873868E-3</v>
      </c>
      <c r="S234" s="200">
        <v>2.5282690245806529E-5</v>
      </c>
      <c r="T234" s="200">
        <v>1.522327736326143E-3</v>
      </c>
      <c r="U234" s="200">
        <v>1.71609131528608E-5</v>
      </c>
      <c r="V234" s="200">
        <v>2.8700397197902995E-4</v>
      </c>
      <c r="W234" s="200">
        <v>1.1388888330102448E-4</v>
      </c>
      <c r="X234" s="200">
        <v>4.2809488656135378E-7</v>
      </c>
      <c r="Y234" s="200">
        <v>1.0099714314020288E-6</v>
      </c>
      <c r="Z234" s="200">
        <v>1.4759529598476905E-5</v>
      </c>
      <c r="AA234" s="200">
        <v>3.4784979070141302E-6</v>
      </c>
      <c r="AB234" s="200">
        <v>1.2045422990947968E-6</v>
      </c>
      <c r="AC234" s="200">
        <v>1.2423297120240047E-5</v>
      </c>
      <c r="AD234" s="200">
        <v>0</v>
      </c>
      <c r="AE234" s="200">
        <v>2.0824089078674656E-5</v>
      </c>
      <c r="AF234" s="200">
        <v>3.4063109361607832E-5</v>
      </c>
      <c r="AG234" s="200">
        <v>2.0308958073809644E-4</v>
      </c>
      <c r="AH234" s="200">
        <v>2.0284832395288508E-5</v>
      </c>
      <c r="AI234" s="200">
        <v>3.1122312723281863E-6</v>
      </c>
      <c r="AJ234" s="200">
        <v>2.1255146550339441E-6</v>
      </c>
      <c r="AK234" s="200">
        <v>4.8277433150198012E-6</v>
      </c>
      <c r="AL234" s="200">
        <v>4.693072448463615E-6</v>
      </c>
      <c r="AM234" s="200">
        <v>1.0460805813110508E-5</v>
      </c>
      <c r="AN234" s="200">
        <v>4.0459018242615873E-4</v>
      </c>
      <c r="AO234" s="200">
        <v>2.7744884001667703E-6</v>
      </c>
      <c r="AP234" s="200">
        <v>5.1417869308962628E-6</v>
      </c>
      <c r="AQ234" s="200">
        <v>2.2441320857826129E-5</v>
      </c>
      <c r="AR234" s="200">
        <v>2.0237534086441451E-5</v>
      </c>
      <c r="AS234" s="200">
        <v>1.2398114668127859E-3</v>
      </c>
    </row>
    <row r="235" spans="1:45">
      <c r="A235" s="119" t="s">
        <v>190</v>
      </c>
      <c r="B235" s="120" t="s">
        <v>54</v>
      </c>
      <c r="C235" s="200">
        <v>0</v>
      </c>
      <c r="D235" s="200">
        <v>0</v>
      </c>
      <c r="E235" s="200">
        <v>1.2381070558282463E-2</v>
      </c>
      <c r="F235" s="200">
        <v>1.7007428033644737E-5</v>
      </c>
      <c r="G235" s="200">
        <v>0</v>
      </c>
      <c r="H235" s="200">
        <v>0</v>
      </c>
      <c r="I235" s="200">
        <v>0</v>
      </c>
      <c r="J235" s="200">
        <v>0</v>
      </c>
      <c r="K235" s="200">
        <v>0</v>
      </c>
      <c r="L235" s="200">
        <v>0</v>
      </c>
      <c r="M235" s="200">
        <v>0</v>
      </c>
      <c r="N235" s="200">
        <v>0</v>
      </c>
      <c r="O235" s="200">
        <v>0</v>
      </c>
      <c r="P235" s="200">
        <v>0</v>
      </c>
      <c r="Q235" s="200">
        <v>0</v>
      </c>
      <c r="R235" s="200">
        <v>0</v>
      </c>
      <c r="S235" s="200">
        <v>0.12028079425917849</v>
      </c>
      <c r="T235" s="200">
        <v>0</v>
      </c>
      <c r="U235" s="200">
        <v>0</v>
      </c>
      <c r="V235" s="200">
        <v>0</v>
      </c>
      <c r="W235" s="200">
        <v>0</v>
      </c>
      <c r="X235" s="200">
        <v>0</v>
      </c>
      <c r="Y235" s="200">
        <v>0</v>
      </c>
      <c r="Z235" s="200">
        <v>6.9275803724127193E-7</v>
      </c>
      <c r="AA235" s="200">
        <v>0</v>
      </c>
      <c r="AB235" s="200">
        <v>0</v>
      </c>
      <c r="AC235" s="200">
        <v>1.3454243763822258E-2</v>
      </c>
      <c r="AD235" s="200">
        <v>0</v>
      </c>
      <c r="AE235" s="200">
        <v>0</v>
      </c>
      <c r="AF235" s="200">
        <v>0</v>
      </c>
      <c r="AG235" s="200">
        <v>2.15017358426504E-3</v>
      </c>
      <c r="AH235" s="200">
        <v>1.4763621712241099E-5</v>
      </c>
      <c r="AI235" s="200">
        <v>0</v>
      </c>
      <c r="AJ235" s="200">
        <v>0</v>
      </c>
      <c r="AK235" s="200">
        <v>0</v>
      </c>
      <c r="AL235" s="200">
        <v>0</v>
      </c>
      <c r="AM235" s="200">
        <v>0</v>
      </c>
      <c r="AN235" s="200">
        <v>6.0585880192842029E-3</v>
      </c>
      <c r="AO235" s="200">
        <v>0</v>
      </c>
      <c r="AP235" s="200">
        <v>0</v>
      </c>
      <c r="AQ235" s="200">
        <v>0</v>
      </c>
      <c r="AR235" s="200">
        <v>4.5119082501398299E-6</v>
      </c>
      <c r="AS235" s="200">
        <v>0</v>
      </c>
    </row>
    <row r="236" spans="1:45">
      <c r="A236" s="119" t="s">
        <v>191</v>
      </c>
      <c r="B236" s="120" t="s">
        <v>56</v>
      </c>
      <c r="C236" s="200">
        <v>2.5605041712223088E-5</v>
      </c>
      <c r="D236" s="200">
        <v>0</v>
      </c>
      <c r="E236" s="200">
        <v>0</v>
      </c>
      <c r="F236" s="200">
        <v>0</v>
      </c>
      <c r="G236" s="200">
        <v>0</v>
      </c>
      <c r="H236" s="200">
        <v>0</v>
      </c>
      <c r="I236" s="200">
        <v>0</v>
      </c>
      <c r="J236" s="200">
        <v>0</v>
      </c>
      <c r="K236" s="200">
        <v>0</v>
      </c>
      <c r="L236" s="200">
        <v>0</v>
      </c>
      <c r="M236" s="200">
        <v>0</v>
      </c>
      <c r="N236" s="200">
        <v>0</v>
      </c>
      <c r="O236" s="200">
        <v>0</v>
      </c>
      <c r="P236" s="200">
        <v>4.1854561480814928E-6</v>
      </c>
      <c r="Q236" s="200">
        <v>4.3475158515314299E-4</v>
      </c>
      <c r="R236" s="200">
        <v>1.5353102151781587E-4</v>
      </c>
      <c r="S236" s="200">
        <v>0</v>
      </c>
      <c r="T236" s="200">
        <v>8.3183471114362157E-4</v>
      </c>
      <c r="U236" s="200">
        <v>0</v>
      </c>
      <c r="V236" s="200">
        <v>2.7879647603260746E-5</v>
      </c>
      <c r="W236" s="200">
        <v>5.1442729502355611E-6</v>
      </c>
      <c r="X236" s="200">
        <v>0</v>
      </c>
      <c r="Y236" s="200">
        <v>4.3429887741327884E-6</v>
      </c>
      <c r="Z236" s="200">
        <v>4.5894197417334377E-5</v>
      </c>
      <c r="AA236" s="200">
        <v>6.7310664451329054E-6</v>
      </c>
      <c r="AB236" s="200">
        <v>4.4397128645296117E-7</v>
      </c>
      <c r="AC236" s="200">
        <v>1.4263035355352543E-6</v>
      </c>
      <c r="AD236" s="200">
        <v>1.0936432790116929E-5</v>
      </c>
      <c r="AE236" s="200">
        <v>1.1480241596927928E-6</v>
      </c>
      <c r="AF236" s="200">
        <v>1.0319839043477821E-5</v>
      </c>
      <c r="AG236" s="200">
        <v>5.6496439713057194E-5</v>
      </c>
      <c r="AH236" s="200">
        <v>8.4413246245546212E-7</v>
      </c>
      <c r="AI236" s="200">
        <v>5.48503667537983E-4</v>
      </c>
      <c r="AJ236" s="200">
        <v>0</v>
      </c>
      <c r="AK236" s="200">
        <v>0</v>
      </c>
      <c r="AL236" s="200">
        <v>0</v>
      </c>
      <c r="AM236" s="200">
        <v>8.9965242188395424E-6</v>
      </c>
      <c r="AN236" s="200">
        <v>1.0856996635323308E-4</v>
      </c>
      <c r="AO236" s="200">
        <v>8.6165493187963693E-6</v>
      </c>
      <c r="AP236" s="200">
        <v>4.7622081356091601E-6</v>
      </c>
      <c r="AQ236" s="200">
        <v>0</v>
      </c>
      <c r="AR236" s="200">
        <v>1.1086054137986778E-4</v>
      </c>
      <c r="AS236" s="200">
        <v>0</v>
      </c>
    </row>
    <row r="237" spans="1:45">
      <c r="A237" s="119" t="s">
        <v>192</v>
      </c>
      <c r="B237" s="120" t="s">
        <v>58</v>
      </c>
      <c r="C237" s="200">
        <v>2.9590671331638334E-3</v>
      </c>
      <c r="D237" s="200">
        <v>3.3775767924984429E-3</v>
      </c>
      <c r="E237" s="200">
        <v>3.5844554498036156E-3</v>
      </c>
      <c r="F237" s="200">
        <v>2.0023917718578373E-3</v>
      </c>
      <c r="G237" s="200">
        <v>5.0528381792577289E-3</v>
      </c>
      <c r="H237" s="200">
        <v>3.0367540258539006E-3</v>
      </c>
      <c r="I237" s="200">
        <v>5.6997682666284147E-3</v>
      </c>
      <c r="J237" s="200">
        <v>2.7024983344793758E-3</v>
      </c>
      <c r="K237" s="200">
        <v>4.3229829871977736E-3</v>
      </c>
      <c r="L237" s="200">
        <v>3.1509302645434083E-5</v>
      </c>
      <c r="M237" s="200">
        <v>1.3612292785645233E-3</v>
      </c>
      <c r="N237" s="200">
        <v>2.6822643042359365E-3</v>
      </c>
      <c r="O237" s="200">
        <v>1.7955429815146487E-2</v>
      </c>
      <c r="P237" s="200">
        <v>7.8972521279770265E-4</v>
      </c>
      <c r="Q237" s="200">
        <v>2.9065859802573104E-3</v>
      </c>
      <c r="R237" s="200">
        <v>3.1282310256227179E-3</v>
      </c>
      <c r="S237" s="200">
        <v>9.1794693954388648E-4</v>
      </c>
      <c r="T237" s="200">
        <v>2.2567735321667778E-3</v>
      </c>
      <c r="U237" s="200">
        <v>1.9720608181738784E-2</v>
      </c>
      <c r="V237" s="200">
        <v>2.7958929521651054E-3</v>
      </c>
      <c r="W237" s="200">
        <v>3.3123971114884898E-3</v>
      </c>
      <c r="X237" s="200">
        <v>1.002016737187266E-3</v>
      </c>
      <c r="Y237" s="200">
        <v>5.3522277280952249E-3</v>
      </c>
      <c r="Z237" s="200">
        <v>3.1922763136868707E-3</v>
      </c>
      <c r="AA237" s="200">
        <v>2.2417356485856621E-3</v>
      </c>
      <c r="AB237" s="200">
        <v>1.1378197535069587E-4</v>
      </c>
      <c r="AC237" s="200">
        <v>5.1406255118835681E-4</v>
      </c>
      <c r="AD237" s="200">
        <v>1.3161039534576775E-3</v>
      </c>
      <c r="AE237" s="200">
        <v>3.0189351260088144E-3</v>
      </c>
      <c r="AF237" s="200">
        <v>5.0506994108618511E-3</v>
      </c>
      <c r="AG237" s="200">
        <v>2.9645228970753001E-3</v>
      </c>
      <c r="AH237" s="200">
        <v>1.3412844122865045E-3</v>
      </c>
      <c r="AI237" s="200">
        <v>1.6019668957114412E-3</v>
      </c>
      <c r="AJ237" s="200">
        <v>1.1361691077032273E-2</v>
      </c>
      <c r="AK237" s="200">
        <v>9.6734119974716765E-5</v>
      </c>
      <c r="AL237" s="200">
        <v>5.7296362278386418E-3</v>
      </c>
      <c r="AM237" s="200">
        <v>2.7066323450760841E-4</v>
      </c>
      <c r="AN237" s="200">
        <v>4.1729990718981768E-3</v>
      </c>
      <c r="AO237" s="200">
        <v>1.2023618175883775E-3</v>
      </c>
      <c r="AP237" s="200">
        <v>6.6102451687698952E-4</v>
      </c>
      <c r="AQ237" s="200">
        <v>7.1684873553026342E-5</v>
      </c>
      <c r="AR237" s="200">
        <v>3.3154587541717449E-3</v>
      </c>
      <c r="AS237" s="200">
        <v>3.2244238221970881E-2</v>
      </c>
    </row>
    <row r="238" spans="1:45">
      <c r="A238" s="119" t="s">
        <v>193</v>
      </c>
      <c r="B238" s="120" t="s">
        <v>60</v>
      </c>
      <c r="C238" s="200">
        <v>1.2440456446843717E-3</v>
      </c>
      <c r="D238" s="200">
        <v>0</v>
      </c>
      <c r="E238" s="200">
        <v>9.195639579553319E-4</v>
      </c>
      <c r="F238" s="200">
        <v>1.780819450400266E-3</v>
      </c>
      <c r="G238" s="200">
        <v>4.2272234083855589E-4</v>
      </c>
      <c r="H238" s="200">
        <v>9.9210326619244573E-4</v>
      </c>
      <c r="I238" s="200">
        <v>1.6632876323474496E-3</v>
      </c>
      <c r="J238" s="200">
        <v>5.7980291777658807E-3</v>
      </c>
      <c r="K238" s="200">
        <v>2.0117241401451775E-3</v>
      </c>
      <c r="L238" s="200">
        <v>2.2025824580989032E-3</v>
      </c>
      <c r="M238" s="200">
        <v>1.7326076219183536E-3</v>
      </c>
      <c r="N238" s="200">
        <v>2.9515031898756589E-3</v>
      </c>
      <c r="O238" s="200">
        <v>4.0535658423342105E-3</v>
      </c>
      <c r="P238" s="200">
        <v>3.8988114964763261E-3</v>
      </c>
      <c r="Q238" s="200">
        <v>5.7443580118639878E-4</v>
      </c>
      <c r="R238" s="200">
        <v>7.824600779711042E-4</v>
      </c>
      <c r="S238" s="200">
        <v>3.4597202855265064E-4</v>
      </c>
      <c r="T238" s="200">
        <v>0</v>
      </c>
      <c r="U238" s="200">
        <v>1.4259891157415536E-3</v>
      </c>
      <c r="V238" s="200">
        <v>5.0511438415989311E-4</v>
      </c>
      <c r="W238" s="200">
        <v>2.4877424340375673E-4</v>
      </c>
      <c r="X238" s="200">
        <v>7.6289588910567092E-3</v>
      </c>
      <c r="Y238" s="200">
        <v>1.2498183798734684E-2</v>
      </c>
      <c r="Z238" s="200">
        <v>2.4369159189506656E-3</v>
      </c>
      <c r="AA238" s="200">
        <v>1.0405670372696967E-3</v>
      </c>
      <c r="AB238" s="200">
        <v>7.4582582181391055E-3</v>
      </c>
      <c r="AC238" s="200">
        <v>2.0183745176390109E-3</v>
      </c>
      <c r="AD238" s="200">
        <v>2.6010489078397061E-4</v>
      </c>
      <c r="AE238" s="200">
        <v>1.501711640556642E-3</v>
      </c>
      <c r="AF238" s="200">
        <v>1.8883063052905901E-3</v>
      </c>
      <c r="AG238" s="200">
        <v>6.4415920320746826E-3</v>
      </c>
      <c r="AH238" s="200">
        <v>4.2929797319558446E-3</v>
      </c>
      <c r="AI238" s="200">
        <v>8.0976965890317291E-4</v>
      </c>
      <c r="AJ238" s="200">
        <v>4.9997050811653699E-4</v>
      </c>
      <c r="AK238" s="200">
        <v>4.937380741197923E-4</v>
      </c>
      <c r="AL238" s="200">
        <v>9.5993030333659278E-5</v>
      </c>
      <c r="AM238" s="200">
        <v>2.1396738719880041E-4</v>
      </c>
      <c r="AN238" s="200">
        <v>7.0643899804741163E-4</v>
      </c>
      <c r="AO238" s="200">
        <v>9.8524190028923615E-4</v>
      </c>
      <c r="AP238" s="200">
        <v>6.6338709577121711E-4</v>
      </c>
      <c r="AQ238" s="200">
        <v>3.8251600585914575E-4</v>
      </c>
      <c r="AR238" s="200">
        <v>2.0157200845028122E-3</v>
      </c>
      <c r="AS238" s="200">
        <v>0</v>
      </c>
    </row>
    <row r="239" spans="1:45">
      <c r="A239" s="119" t="s">
        <v>194</v>
      </c>
      <c r="B239" s="120" t="s">
        <v>62</v>
      </c>
      <c r="C239" s="200">
        <v>0</v>
      </c>
      <c r="D239" s="200">
        <v>0</v>
      </c>
      <c r="E239" s="200">
        <v>0</v>
      </c>
      <c r="F239" s="200">
        <v>0</v>
      </c>
      <c r="G239" s="200">
        <v>0</v>
      </c>
      <c r="H239" s="200">
        <v>0</v>
      </c>
      <c r="I239" s="200">
        <v>0</v>
      </c>
      <c r="J239" s="200">
        <v>0</v>
      </c>
      <c r="K239" s="200">
        <v>0</v>
      </c>
      <c r="L239" s="200">
        <v>0</v>
      </c>
      <c r="M239" s="200">
        <v>0</v>
      </c>
      <c r="N239" s="200">
        <v>0</v>
      </c>
      <c r="O239" s="200">
        <v>0</v>
      </c>
      <c r="P239" s="200">
        <v>0</v>
      </c>
      <c r="Q239" s="200">
        <v>0</v>
      </c>
      <c r="R239" s="200">
        <v>0</v>
      </c>
      <c r="S239" s="200">
        <v>0</v>
      </c>
      <c r="T239" s="200">
        <v>0</v>
      </c>
      <c r="U239" s="200">
        <v>0</v>
      </c>
      <c r="V239" s="200">
        <v>0</v>
      </c>
      <c r="W239" s="200">
        <v>0</v>
      </c>
      <c r="X239" s="200">
        <v>0</v>
      </c>
      <c r="Y239" s="200">
        <v>0</v>
      </c>
      <c r="Z239" s="200">
        <v>0</v>
      </c>
      <c r="AA239" s="200">
        <v>0</v>
      </c>
      <c r="AB239" s="200">
        <v>0</v>
      </c>
      <c r="AC239" s="200">
        <v>0</v>
      </c>
      <c r="AD239" s="200">
        <v>0</v>
      </c>
      <c r="AE239" s="200">
        <v>0</v>
      </c>
      <c r="AF239" s="200">
        <v>0</v>
      </c>
      <c r="AG239" s="200">
        <v>0</v>
      </c>
      <c r="AH239" s="200">
        <v>0</v>
      </c>
      <c r="AI239" s="200">
        <v>0</v>
      </c>
      <c r="AJ239" s="200">
        <v>0</v>
      </c>
      <c r="AK239" s="200">
        <v>0</v>
      </c>
      <c r="AL239" s="200">
        <v>0</v>
      </c>
      <c r="AM239" s="200">
        <v>0</v>
      </c>
      <c r="AN239" s="200">
        <v>0</v>
      </c>
      <c r="AO239" s="200">
        <v>0</v>
      </c>
      <c r="AP239" s="200">
        <v>0</v>
      </c>
      <c r="AQ239" s="200">
        <v>0</v>
      </c>
      <c r="AR239" s="200">
        <v>0</v>
      </c>
      <c r="AS239" s="200">
        <v>0</v>
      </c>
    </row>
    <row r="240" spans="1:45">
      <c r="A240" s="119" t="s">
        <v>195</v>
      </c>
      <c r="B240" s="120" t="s">
        <v>64</v>
      </c>
      <c r="C240" s="200">
        <v>1.4238248608574937E-2</v>
      </c>
      <c r="D240" s="200">
        <v>1.1947100714876991E-2</v>
      </c>
      <c r="E240" s="200">
        <v>3.901190149732359E-3</v>
      </c>
      <c r="F240" s="200">
        <v>3.4402279661112506E-2</v>
      </c>
      <c r="G240" s="200">
        <v>1.2330955237804123E-2</v>
      </c>
      <c r="H240" s="200">
        <v>9.2070418922219361E-3</v>
      </c>
      <c r="I240" s="200">
        <v>9.9230475355578975E-3</v>
      </c>
      <c r="J240" s="200">
        <v>4.4790393839818012E-2</v>
      </c>
      <c r="K240" s="200">
        <v>4.4006575233188343E-2</v>
      </c>
      <c r="L240" s="200">
        <v>1.1385037239598748E-2</v>
      </c>
      <c r="M240" s="200">
        <v>2.8315230818330001E-2</v>
      </c>
      <c r="N240" s="200">
        <v>2.5568424944449605E-2</v>
      </c>
      <c r="O240" s="200">
        <v>1.7587829509670191E-2</v>
      </c>
      <c r="P240" s="200">
        <v>1.1613509995025901E-2</v>
      </c>
      <c r="Q240" s="200">
        <v>5.1405604633043382E-3</v>
      </c>
      <c r="R240" s="200">
        <v>7.2614847288223284E-3</v>
      </c>
      <c r="S240" s="200">
        <v>3.765972853767082E-3</v>
      </c>
      <c r="T240" s="200">
        <v>7.269883004091599E-3</v>
      </c>
      <c r="U240" s="200">
        <v>2.6103726531497368E-2</v>
      </c>
      <c r="V240" s="200">
        <v>2.8391550631149455E-3</v>
      </c>
      <c r="W240" s="200">
        <v>2.339795252293555E-3</v>
      </c>
      <c r="X240" s="200">
        <v>3.3139523282145818E-2</v>
      </c>
      <c r="Y240" s="200">
        <v>3.4803869420104647E-2</v>
      </c>
      <c r="Z240" s="200">
        <v>2.9664218379595327E-2</v>
      </c>
      <c r="AA240" s="200">
        <v>5.6817719416740794E-3</v>
      </c>
      <c r="AB240" s="200">
        <v>3.5259648342050483E-3</v>
      </c>
      <c r="AC240" s="200">
        <v>5.592981731273863E-3</v>
      </c>
      <c r="AD240" s="200">
        <v>9.051968331170019E-3</v>
      </c>
      <c r="AE240" s="200">
        <v>3.1221097191765522E-3</v>
      </c>
      <c r="AF240" s="200">
        <v>8.9509882655038463E-3</v>
      </c>
      <c r="AG240" s="200">
        <v>1.4044914800352396E-2</v>
      </c>
      <c r="AH240" s="200">
        <v>2.6077376903602338E-2</v>
      </c>
      <c r="AI240" s="200">
        <v>1.7693975227350153E-2</v>
      </c>
      <c r="AJ240" s="200">
        <v>3.4799170383525758E-3</v>
      </c>
      <c r="AK240" s="200">
        <v>1.9057164014844884E-2</v>
      </c>
      <c r="AL240" s="200">
        <v>5.1064601489506757E-3</v>
      </c>
      <c r="AM240" s="200">
        <v>4.2018558236292846E-3</v>
      </c>
      <c r="AN240" s="200">
        <v>5.5394837889864018E-3</v>
      </c>
      <c r="AO240" s="200">
        <v>4.1638889578045533E-2</v>
      </c>
      <c r="AP240" s="200">
        <v>2.3006240913667653E-2</v>
      </c>
      <c r="AQ240" s="200">
        <v>8.1393523403358967E-2</v>
      </c>
      <c r="AR240" s="200">
        <v>3.1446492771125462E-2</v>
      </c>
      <c r="AS240" s="200">
        <v>2.4592318720326997E-4</v>
      </c>
    </row>
    <row r="241" spans="1:45">
      <c r="A241" s="119" t="s">
        <v>196</v>
      </c>
      <c r="B241" s="120" t="s">
        <v>66</v>
      </c>
      <c r="C241" s="200">
        <v>1.2326785231362289E-3</v>
      </c>
      <c r="D241" s="200">
        <v>0</v>
      </c>
      <c r="E241" s="200">
        <v>2.4468755449859168E-4</v>
      </c>
      <c r="F241" s="200">
        <v>5.2463044845175652E-3</v>
      </c>
      <c r="G241" s="200">
        <v>3.1819111705909896E-3</v>
      </c>
      <c r="H241" s="200">
        <v>1.3199480031517653E-3</v>
      </c>
      <c r="I241" s="200">
        <v>4.7419887708648824E-4</v>
      </c>
      <c r="J241" s="200">
        <v>1.7801567397730377E-3</v>
      </c>
      <c r="K241" s="200">
        <v>1.1241329082449909E-2</v>
      </c>
      <c r="L241" s="200">
        <v>1.4428478577377878E-3</v>
      </c>
      <c r="M241" s="200">
        <v>5.3860837087709489E-3</v>
      </c>
      <c r="N241" s="200">
        <v>1.4120486127238503E-3</v>
      </c>
      <c r="O241" s="200">
        <v>3.3093923852606415E-3</v>
      </c>
      <c r="P241" s="200">
        <v>1.3574987408409491E-3</v>
      </c>
      <c r="Q241" s="200">
        <v>0</v>
      </c>
      <c r="R241" s="200">
        <v>1.041027333200607E-3</v>
      </c>
      <c r="S241" s="200">
        <v>1.2718814530753822E-4</v>
      </c>
      <c r="T241" s="200">
        <v>0</v>
      </c>
      <c r="U241" s="200">
        <v>2.0431527566589693E-3</v>
      </c>
      <c r="V241" s="200">
        <v>1.0392240884699807E-3</v>
      </c>
      <c r="W241" s="200">
        <v>3.0846506968622775E-3</v>
      </c>
      <c r="X241" s="200">
        <v>4.2977231979856312E-3</v>
      </c>
      <c r="Y241" s="200">
        <v>9.9318648874118384E-2</v>
      </c>
      <c r="Z241" s="200">
        <v>5.1235342969187976E-3</v>
      </c>
      <c r="AA241" s="200">
        <v>2.1653855595692756E-3</v>
      </c>
      <c r="AB241" s="200">
        <v>4.3023303544268516E-4</v>
      </c>
      <c r="AC241" s="200">
        <v>2.9879445995735386E-3</v>
      </c>
      <c r="AD241" s="200">
        <v>2.2061175595176588E-3</v>
      </c>
      <c r="AE241" s="200">
        <v>1.4167343003593795E-3</v>
      </c>
      <c r="AF241" s="200">
        <v>5.083862763676293E-3</v>
      </c>
      <c r="AG241" s="200">
        <v>1.8211373957145994E-2</v>
      </c>
      <c r="AH241" s="200">
        <v>1.644036416741811E-2</v>
      </c>
      <c r="AI241" s="200">
        <v>8.5075748750606077E-3</v>
      </c>
      <c r="AJ241" s="200">
        <v>4.2731091339429979E-3</v>
      </c>
      <c r="AK241" s="200">
        <v>4.9715077370810446E-3</v>
      </c>
      <c r="AL241" s="200">
        <v>1.4367862666216154E-4</v>
      </c>
      <c r="AM241" s="200">
        <v>2.6688170516440561E-4</v>
      </c>
      <c r="AN241" s="200">
        <v>1.312597688517086E-3</v>
      </c>
      <c r="AO241" s="200">
        <v>3.3716893256542084E-2</v>
      </c>
      <c r="AP241" s="200">
        <v>2.1424726806836148E-2</v>
      </c>
      <c r="AQ241" s="200">
        <v>1.2977461127761712E-2</v>
      </c>
      <c r="AR241" s="200">
        <v>2.0230406241566523E-2</v>
      </c>
      <c r="AS241" s="200">
        <v>3.2905838317274599E-4</v>
      </c>
    </row>
    <row r="242" spans="1:45">
      <c r="A242" s="119" t="s">
        <v>197</v>
      </c>
      <c r="B242" s="120" t="s">
        <v>68</v>
      </c>
      <c r="C242" s="200">
        <v>4.3647435144229231E-2</v>
      </c>
      <c r="D242" s="200">
        <v>1.4201915005030433E-2</v>
      </c>
      <c r="E242" s="200">
        <v>3.8233587564209519E-2</v>
      </c>
      <c r="F242" s="200">
        <v>1.5978345685215153E-2</v>
      </c>
      <c r="G242" s="200">
        <v>5.1076771616118996E-2</v>
      </c>
      <c r="H242" s="200">
        <v>8.461461242119063E-2</v>
      </c>
      <c r="I242" s="200">
        <v>5.7988030790423646E-2</v>
      </c>
      <c r="J242" s="200">
        <v>5.4473882643921959E-2</v>
      </c>
      <c r="K242" s="200">
        <v>4.3919764380750514E-2</v>
      </c>
      <c r="L242" s="200">
        <v>1.6985894441358517E-2</v>
      </c>
      <c r="M242" s="200">
        <v>3.7745809660759265E-2</v>
      </c>
      <c r="N242" s="200">
        <v>3.204698479187335E-3</v>
      </c>
      <c r="O242" s="200">
        <v>6.5078897846602646E-2</v>
      </c>
      <c r="P242" s="200">
        <v>8.2073169679983252E-2</v>
      </c>
      <c r="Q242" s="200">
        <v>4.0738365187440242E-2</v>
      </c>
      <c r="R242" s="200">
        <v>6.8729323619449459E-2</v>
      </c>
      <c r="S242" s="200">
        <v>1.8028487888149487E-2</v>
      </c>
      <c r="T242" s="200">
        <v>0.14652443092028378</v>
      </c>
      <c r="U242" s="200">
        <v>5.2293513407224053E-2</v>
      </c>
      <c r="V242" s="200">
        <v>3.8377098424174527E-2</v>
      </c>
      <c r="W242" s="200">
        <v>2.7726020380231829E-2</v>
      </c>
      <c r="X242" s="200">
        <v>1.04677903856501E-2</v>
      </c>
      <c r="Y242" s="200">
        <v>7.5945813592980362E-3</v>
      </c>
      <c r="Z242" s="200">
        <v>1.3045634726699848E-2</v>
      </c>
      <c r="AA242" s="200">
        <v>3.1258439175894689E-3</v>
      </c>
      <c r="AB242" s="200">
        <v>1.4365028302463305E-3</v>
      </c>
      <c r="AC242" s="200">
        <v>7.0735323696728171E-3</v>
      </c>
      <c r="AD242" s="200">
        <v>5.6966691625210215E-3</v>
      </c>
      <c r="AE242" s="200">
        <v>7.5840740980373453E-3</v>
      </c>
      <c r="AF242" s="200">
        <v>9.03622160632803E-3</v>
      </c>
      <c r="AG242" s="200">
        <v>8.6827873087663068E-3</v>
      </c>
      <c r="AH242" s="200">
        <v>7.3539149643499398E-3</v>
      </c>
      <c r="AI242" s="200">
        <v>3.0220803189915928E-2</v>
      </c>
      <c r="AJ242" s="200">
        <v>2.9079273024983532E-2</v>
      </c>
      <c r="AK242" s="200">
        <v>6.3508268646080487E-3</v>
      </c>
      <c r="AL242" s="200">
        <v>5.5396167570450714E-3</v>
      </c>
      <c r="AM242" s="200">
        <v>3.9051598657204676E-3</v>
      </c>
      <c r="AN242" s="200">
        <v>1.6029254551334166E-2</v>
      </c>
      <c r="AO242" s="200">
        <v>3.4536091411138545E-2</v>
      </c>
      <c r="AP242" s="200">
        <v>8.0289875690096241E-2</v>
      </c>
      <c r="AQ242" s="200">
        <v>2.9255277611564229E-3</v>
      </c>
      <c r="AR242" s="200">
        <v>2.9390766988490458E-2</v>
      </c>
      <c r="AS242" s="200">
        <v>0.14760155074327069</v>
      </c>
    </row>
    <row r="243" spans="1:45">
      <c r="A243" s="119" t="s">
        <v>198</v>
      </c>
      <c r="B243" s="120" t="s">
        <v>69</v>
      </c>
      <c r="C243" s="200">
        <v>1.2262243517515033E-2</v>
      </c>
      <c r="D243" s="200">
        <v>4.6732340414573038E-3</v>
      </c>
      <c r="E243" s="200">
        <v>6.8669619267972323E-3</v>
      </c>
      <c r="F243" s="200">
        <v>3.1663090239684832E-2</v>
      </c>
      <c r="G243" s="200">
        <v>9.957720938773092E-3</v>
      </c>
      <c r="H243" s="200">
        <v>2.7267979293427568E-2</v>
      </c>
      <c r="I243" s="200">
        <v>1.4971516824895826E-2</v>
      </c>
      <c r="J243" s="200">
        <v>1.0754994772962202E-2</v>
      </c>
      <c r="K243" s="200">
        <v>9.7022303728082331E-3</v>
      </c>
      <c r="L243" s="200">
        <v>3.5574700298441129E-3</v>
      </c>
      <c r="M243" s="200">
        <v>1.3443014913903865E-2</v>
      </c>
      <c r="N243" s="200">
        <v>3.3337860704580218E-3</v>
      </c>
      <c r="O243" s="200">
        <v>9.4595385624970385E-3</v>
      </c>
      <c r="P243" s="200">
        <v>1.7241787945007456E-2</v>
      </c>
      <c r="Q243" s="200">
        <v>2.2342047406967158E-3</v>
      </c>
      <c r="R243" s="200">
        <v>4.869267582552214E-3</v>
      </c>
      <c r="S243" s="200">
        <v>3.5411054626595965E-3</v>
      </c>
      <c r="T243" s="200">
        <v>3.1113326847515867E-2</v>
      </c>
      <c r="U243" s="200">
        <v>1.0040093900520821E-2</v>
      </c>
      <c r="V243" s="200">
        <v>1.0476445656671891E-2</v>
      </c>
      <c r="W243" s="200">
        <v>1.772733460406976E-2</v>
      </c>
      <c r="X243" s="200">
        <v>2.3690767748876147E-2</v>
      </c>
      <c r="Y243" s="200">
        <v>1.871095138098897E-2</v>
      </c>
      <c r="Z243" s="200">
        <v>1.8508859349030193E-2</v>
      </c>
      <c r="AA243" s="200">
        <v>2.5210069123675408E-2</v>
      </c>
      <c r="AB243" s="200">
        <v>6.0222895883912345E-2</v>
      </c>
      <c r="AC243" s="200">
        <v>1.6254625444827215E-2</v>
      </c>
      <c r="AD243" s="200">
        <v>3.0349479203823775E-4</v>
      </c>
      <c r="AE243" s="200">
        <v>3.7168357696577307E-3</v>
      </c>
      <c r="AF243" s="200">
        <v>4.7730636739229081E-3</v>
      </c>
      <c r="AG243" s="200">
        <v>2.3769426306447197E-2</v>
      </c>
      <c r="AH243" s="200">
        <v>1.0692372548035296E-2</v>
      </c>
      <c r="AI243" s="200">
        <v>7.0663713646898106E-3</v>
      </c>
      <c r="AJ243" s="200">
        <v>3.395406105756691E-2</v>
      </c>
      <c r="AK243" s="200">
        <v>4.7292732596612201E-2</v>
      </c>
      <c r="AL243" s="200">
        <v>1.3814109550775299E-3</v>
      </c>
      <c r="AM243" s="200">
        <v>2.4549975855401775E-3</v>
      </c>
      <c r="AN243" s="200">
        <v>8.8435357227164522E-3</v>
      </c>
      <c r="AO243" s="200">
        <v>1.3917786912237643E-2</v>
      </c>
      <c r="AP243" s="200">
        <v>6.7650824940944394E-3</v>
      </c>
      <c r="AQ243" s="200">
        <v>5.3559138530434635E-3</v>
      </c>
      <c r="AR243" s="200">
        <v>1.0569893650295129E-2</v>
      </c>
      <c r="AS243" s="200">
        <v>0</v>
      </c>
    </row>
    <row r="244" spans="1:45">
      <c r="A244" s="119" t="s">
        <v>199</v>
      </c>
      <c r="B244" s="120" t="s">
        <v>70</v>
      </c>
      <c r="C244" s="200">
        <v>1.427828892720097E-3</v>
      </c>
      <c r="D244" s="200">
        <v>0</v>
      </c>
      <c r="E244" s="200">
        <v>1.2122396298701469E-4</v>
      </c>
      <c r="F244" s="200">
        <v>1.9283960439340768E-3</v>
      </c>
      <c r="G244" s="200">
        <v>1.412848395255712E-3</v>
      </c>
      <c r="H244" s="200">
        <v>2.9426996274098823E-3</v>
      </c>
      <c r="I244" s="200">
        <v>2.3492926414754468E-3</v>
      </c>
      <c r="J244" s="200">
        <v>1.1759086272316505E-3</v>
      </c>
      <c r="K244" s="200">
        <v>2.7846092609986068E-3</v>
      </c>
      <c r="L244" s="200">
        <v>3.4909849399812046E-4</v>
      </c>
      <c r="M244" s="200">
        <v>4.0190601663862187E-3</v>
      </c>
      <c r="N244" s="200">
        <v>3.9974974643063293E-4</v>
      </c>
      <c r="O244" s="200">
        <v>7.2868921591306491E-4</v>
      </c>
      <c r="P244" s="200">
        <v>6.4137043013565466E-3</v>
      </c>
      <c r="Q244" s="200">
        <v>5.679489476969477E-4</v>
      </c>
      <c r="R244" s="200">
        <v>1.2893734947715466E-3</v>
      </c>
      <c r="S244" s="200">
        <v>1.0802056326713911E-4</v>
      </c>
      <c r="T244" s="200">
        <v>4.252260256073002E-4</v>
      </c>
      <c r="U244" s="200">
        <v>1.8075462067882449E-3</v>
      </c>
      <c r="V244" s="200">
        <v>2.1864219326863926E-3</v>
      </c>
      <c r="W244" s="200">
        <v>6.8950828605346707E-4</v>
      </c>
      <c r="X244" s="200">
        <v>2.9164804276220553E-3</v>
      </c>
      <c r="Y244" s="200">
        <v>1.3914443699484011E-3</v>
      </c>
      <c r="Z244" s="200">
        <v>1.3706753239411678E-2</v>
      </c>
      <c r="AA244" s="200">
        <v>8.1733744680428811E-3</v>
      </c>
      <c r="AB244" s="200">
        <v>4.7078639588846172E-2</v>
      </c>
      <c r="AC244" s="200">
        <v>7.274955532346512E-3</v>
      </c>
      <c r="AD244" s="200">
        <v>4.5004336905245792E-3</v>
      </c>
      <c r="AE244" s="200">
        <v>1.6858700702527721E-2</v>
      </c>
      <c r="AF244" s="200">
        <v>5.3347948128798731E-3</v>
      </c>
      <c r="AG244" s="200">
        <v>8.1627933454290721E-4</v>
      </c>
      <c r="AH244" s="200">
        <v>9.3293006737446527E-4</v>
      </c>
      <c r="AI244" s="200">
        <v>8.5338324918155014E-3</v>
      </c>
      <c r="AJ244" s="200">
        <v>1.3067362249276689E-2</v>
      </c>
      <c r="AK244" s="200">
        <v>1.0073898965575881E-2</v>
      </c>
      <c r="AL244" s="200">
        <v>4.7454511410712054E-5</v>
      </c>
      <c r="AM244" s="200">
        <v>2.8030526927256799E-2</v>
      </c>
      <c r="AN244" s="200">
        <v>4.4508856322409444E-3</v>
      </c>
      <c r="AO244" s="200">
        <v>1.0886720330156445E-2</v>
      </c>
      <c r="AP244" s="200">
        <v>8.2066956540394857E-3</v>
      </c>
      <c r="AQ244" s="200">
        <v>9.0767140581244909E-3</v>
      </c>
      <c r="AR244" s="200">
        <v>1.0258392510871831E-2</v>
      </c>
      <c r="AS244" s="200">
        <v>4.8906976095340539E-4</v>
      </c>
    </row>
    <row r="245" spans="1:45">
      <c r="A245" s="119" t="s">
        <v>200</v>
      </c>
      <c r="B245" s="120" t="s">
        <v>71</v>
      </c>
      <c r="C245" s="200">
        <v>2.9281479975674082E-2</v>
      </c>
      <c r="D245" s="200">
        <v>3.6212074254188898E-3</v>
      </c>
      <c r="E245" s="200">
        <v>1.4263474260087301E-2</v>
      </c>
      <c r="F245" s="200">
        <v>1.7123507920146552E-2</v>
      </c>
      <c r="G245" s="200">
        <v>4.7996909302248586E-3</v>
      </c>
      <c r="H245" s="200">
        <v>5.1827028451181109E-3</v>
      </c>
      <c r="I245" s="200">
        <v>4.2967284670881577E-3</v>
      </c>
      <c r="J245" s="200">
        <v>3.3156207570111526E-3</v>
      </c>
      <c r="K245" s="200">
        <v>8.4073251485098973E-3</v>
      </c>
      <c r="L245" s="200">
        <v>2.7870252956006597E-3</v>
      </c>
      <c r="M245" s="200">
        <v>6.065284210871655E-3</v>
      </c>
      <c r="N245" s="200">
        <v>4.4842060061998359E-3</v>
      </c>
      <c r="O245" s="200">
        <v>1.1772474335969646E-2</v>
      </c>
      <c r="P245" s="200">
        <v>1.0760290177232259E-2</v>
      </c>
      <c r="Q245" s="200">
        <v>3.4624924517557784E-3</v>
      </c>
      <c r="R245" s="200">
        <v>2.3896365816296596E-2</v>
      </c>
      <c r="S245" s="200">
        <v>1.591485644299944E-3</v>
      </c>
      <c r="T245" s="200">
        <v>2.5923842449674089E-4</v>
      </c>
      <c r="U245" s="200">
        <v>5.9660542155530488E-2</v>
      </c>
      <c r="V245" s="200">
        <v>1.3279268334039328E-2</v>
      </c>
      <c r="W245" s="200">
        <v>1.9506073054065386E-2</v>
      </c>
      <c r="X245" s="200">
        <v>3.1011579735147458E-2</v>
      </c>
      <c r="Y245" s="200">
        <v>1.7502832694225083E-2</v>
      </c>
      <c r="Z245" s="200">
        <v>8.8258040220098692E-3</v>
      </c>
      <c r="AA245" s="200">
        <v>7.1995864594013139E-3</v>
      </c>
      <c r="AB245" s="200">
        <v>6.3858731947861937E-4</v>
      </c>
      <c r="AC245" s="200">
        <v>9.1756446607474326E-2</v>
      </c>
      <c r="AD245" s="200">
        <v>0.19190101526271555</v>
      </c>
      <c r="AE245" s="200">
        <v>9.5290533337037825E-3</v>
      </c>
      <c r="AF245" s="200">
        <v>1.0193718691359334E-2</v>
      </c>
      <c r="AG245" s="200">
        <v>1.1916351714622382E-2</v>
      </c>
      <c r="AH245" s="200">
        <v>6.2361851850195361E-3</v>
      </c>
      <c r="AI245" s="200">
        <v>4.2017512903300023E-3</v>
      </c>
      <c r="AJ245" s="200">
        <v>1.3757932885757378E-2</v>
      </c>
      <c r="AK245" s="200">
        <v>4.3166623389812232E-2</v>
      </c>
      <c r="AL245" s="200">
        <v>3.9634885648060485E-3</v>
      </c>
      <c r="AM245" s="200">
        <v>4.0948561448942268E-3</v>
      </c>
      <c r="AN245" s="200">
        <v>5.2654354064914756E-3</v>
      </c>
      <c r="AO245" s="200">
        <v>5.1162949517518742E-2</v>
      </c>
      <c r="AP245" s="200">
        <v>4.9568740749105196E-3</v>
      </c>
      <c r="AQ245" s="200">
        <v>1.6139682557377742E-3</v>
      </c>
      <c r="AR245" s="200">
        <v>1.1312008822937028E-2</v>
      </c>
      <c r="AS245" s="200">
        <v>4.4227165213512852E-3</v>
      </c>
    </row>
    <row r="246" spans="1:45">
      <c r="A246" s="119" t="s">
        <v>201</v>
      </c>
      <c r="B246" s="120" t="s">
        <v>72</v>
      </c>
      <c r="C246" s="200">
        <v>4.0819517265035719E-5</v>
      </c>
      <c r="D246" s="200">
        <v>0</v>
      </c>
      <c r="E246" s="200">
        <v>3.8352793769715493E-5</v>
      </c>
      <c r="F246" s="200">
        <v>7.9578945152009706E-5</v>
      </c>
      <c r="G246" s="200">
        <v>4.8867780922289377E-5</v>
      </c>
      <c r="H246" s="200">
        <v>0</v>
      </c>
      <c r="I246" s="200">
        <v>0</v>
      </c>
      <c r="J246" s="200">
        <v>9.3008387040348855E-5</v>
      </c>
      <c r="K246" s="200">
        <v>3.3561663830366893E-4</v>
      </c>
      <c r="L246" s="200">
        <v>4.2075297469385725E-5</v>
      </c>
      <c r="M246" s="200">
        <v>5.5586833162690097E-5</v>
      </c>
      <c r="N246" s="200">
        <v>3.7941804260249471E-5</v>
      </c>
      <c r="O246" s="200">
        <v>0</v>
      </c>
      <c r="P246" s="200">
        <v>1.0379362956299966E-4</v>
      </c>
      <c r="Q246" s="200">
        <v>0</v>
      </c>
      <c r="R246" s="200">
        <v>0</v>
      </c>
      <c r="S246" s="200">
        <v>7.4046931658937378E-5</v>
      </c>
      <c r="T246" s="200">
        <v>0</v>
      </c>
      <c r="U246" s="200">
        <v>8.0061914547249852E-5</v>
      </c>
      <c r="V246" s="200">
        <v>7.5472350369331121E-5</v>
      </c>
      <c r="W246" s="200">
        <v>1.1098675642673642E-4</v>
      </c>
      <c r="X246" s="200">
        <v>2.8075188229006391E-4</v>
      </c>
      <c r="Y246" s="200">
        <v>3.9175956769234527E-4</v>
      </c>
      <c r="Z246" s="200">
        <v>4.7595486165513088E-4</v>
      </c>
      <c r="AA246" s="200">
        <v>1.9112489830442857E-3</v>
      </c>
      <c r="AB246" s="200">
        <v>9.3584023271287082E-5</v>
      </c>
      <c r="AC246" s="200">
        <v>2.5852540390413904E-4</v>
      </c>
      <c r="AD246" s="200">
        <v>9.1939743867669559E-3</v>
      </c>
      <c r="AE246" s="200">
        <v>3.8433744541905624E-4</v>
      </c>
      <c r="AF246" s="200">
        <v>1.5788489285062102E-3</v>
      </c>
      <c r="AG246" s="200">
        <v>1.9239565077778244E-3</v>
      </c>
      <c r="AH246" s="200">
        <v>3.914534379273902E-4</v>
      </c>
      <c r="AI246" s="200">
        <v>1.3587504502713748E-3</v>
      </c>
      <c r="AJ246" s="200">
        <v>2.9918895399038501E-3</v>
      </c>
      <c r="AK246" s="200">
        <v>4.7737445796344253E-4</v>
      </c>
      <c r="AL246" s="200">
        <v>1.50136412366968E-5</v>
      </c>
      <c r="AM246" s="200">
        <v>8.1989832622701589E-4</v>
      </c>
      <c r="AN246" s="200">
        <v>3.5890036730916209E-4</v>
      </c>
      <c r="AO246" s="200">
        <v>5.2515655572064608E-4</v>
      </c>
      <c r="AP246" s="200">
        <v>4.9980039453041334E-4</v>
      </c>
      <c r="AQ246" s="200">
        <v>2.3930729384421555E-4</v>
      </c>
      <c r="AR246" s="200">
        <v>5.3201066270301635E-4</v>
      </c>
      <c r="AS246" s="200">
        <v>0</v>
      </c>
    </row>
    <row r="247" spans="1:45">
      <c r="A247" s="119" t="s">
        <v>202</v>
      </c>
      <c r="B247" s="120" t="s">
        <v>153</v>
      </c>
      <c r="C247" s="200">
        <v>9.2269562720462175E-4</v>
      </c>
      <c r="D247" s="200">
        <v>0</v>
      </c>
      <c r="E247" s="200">
        <v>2.9005331451467046E-4</v>
      </c>
      <c r="F247" s="200">
        <v>6.35272566763529E-4</v>
      </c>
      <c r="G247" s="200">
        <v>1.474679636280831E-3</v>
      </c>
      <c r="H247" s="200">
        <v>3.9116751778173686E-4</v>
      </c>
      <c r="I247" s="200">
        <v>1.5926639297468236E-3</v>
      </c>
      <c r="J247" s="200">
        <v>1.9343525670364934E-3</v>
      </c>
      <c r="K247" s="200">
        <v>7.2972993030423049E-3</v>
      </c>
      <c r="L247" s="200">
        <v>7.4910936881559718E-4</v>
      </c>
      <c r="M247" s="200">
        <v>1.9618217313911398E-3</v>
      </c>
      <c r="N247" s="200">
        <v>9.086594701905031E-4</v>
      </c>
      <c r="O247" s="200">
        <v>1.4529492706358261E-3</v>
      </c>
      <c r="P247" s="200">
        <v>2.7735508786037883E-3</v>
      </c>
      <c r="Q247" s="200">
        <v>2.2648915101087879E-3</v>
      </c>
      <c r="R247" s="200">
        <v>4.5248013264011545E-3</v>
      </c>
      <c r="S247" s="200">
        <v>4.9538446422155678E-4</v>
      </c>
      <c r="T247" s="200">
        <v>0</v>
      </c>
      <c r="U247" s="200">
        <v>1.4272258496965536E-3</v>
      </c>
      <c r="V247" s="200">
        <v>8.8080789511894462E-4</v>
      </c>
      <c r="W247" s="200">
        <v>1.4471848028675906E-3</v>
      </c>
      <c r="X247" s="200">
        <v>7.5349893135000321E-3</v>
      </c>
      <c r="Y247" s="200">
        <v>4.1998270182717753E-3</v>
      </c>
      <c r="Z247" s="200">
        <v>1.3758728179907467E-2</v>
      </c>
      <c r="AA247" s="200">
        <v>1.0481321012993292E-2</v>
      </c>
      <c r="AB247" s="200">
        <v>8.3750929905707376E-4</v>
      </c>
      <c r="AC247" s="200">
        <v>2.6847081266362328E-3</v>
      </c>
      <c r="AD247" s="200">
        <v>1.4870392280628083E-3</v>
      </c>
      <c r="AE247" s="200">
        <v>4.2442549563057902E-2</v>
      </c>
      <c r="AF247" s="200">
        <v>1.3908695928131747E-2</v>
      </c>
      <c r="AG247" s="200">
        <v>7.2127269176347269E-3</v>
      </c>
      <c r="AH247" s="200">
        <v>1.9301115632872883E-3</v>
      </c>
      <c r="AI247" s="200">
        <v>5.5615071215091277E-3</v>
      </c>
      <c r="AJ247" s="200">
        <v>1.6078861341974868E-2</v>
      </c>
      <c r="AK247" s="200">
        <v>2.7342506375534533E-3</v>
      </c>
      <c r="AL247" s="200">
        <v>7.8156600772530602E-3</v>
      </c>
      <c r="AM247" s="200">
        <v>2.1301729753041856E-2</v>
      </c>
      <c r="AN247" s="200">
        <v>9.149411273465885E-3</v>
      </c>
      <c r="AO247" s="200">
        <v>3.7851757861964339E-3</v>
      </c>
      <c r="AP247" s="200">
        <v>6.3635867917436958E-4</v>
      </c>
      <c r="AQ247" s="200">
        <v>6.032752501580089E-4</v>
      </c>
      <c r="AR247" s="200">
        <v>3.6030313195824664E-3</v>
      </c>
      <c r="AS247" s="200">
        <v>6.1760565876547025E-4</v>
      </c>
    </row>
    <row r="248" spans="1:45">
      <c r="A248" s="119" t="s">
        <v>203</v>
      </c>
      <c r="B248" s="120" t="s">
        <v>73</v>
      </c>
      <c r="C248" s="200">
        <v>1.2673294139997472E-3</v>
      </c>
      <c r="D248" s="200">
        <v>0</v>
      </c>
      <c r="E248" s="200">
        <v>3.189494719906517E-3</v>
      </c>
      <c r="F248" s="200">
        <v>3.8504399022243115E-3</v>
      </c>
      <c r="G248" s="200">
        <v>2.5252944375164389E-3</v>
      </c>
      <c r="H248" s="200">
        <v>3.4410962954210546E-3</v>
      </c>
      <c r="I248" s="200">
        <v>4.2706249738540102E-3</v>
      </c>
      <c r="J248" s="200">
        <v>1.5469525435534651E-3</v>
      </c>
      <c r="K248" s="200">
        <v>1.3955274056561488E-2</v>
      </c>
      <c r="L248" s="200">
        <v>5.4076467466490207E-4</v>
      </c>
      <c r="M248" s="200">
        <v>2.5214791429645626E-3</v>
      </c>
      <c r="N248" s="200">
        <v>5.3544756596154573E-4</v>
      </c>
      <c r="O248" s="200">
        <v>0</v>
      </c>
      <c r="P248" s="200">
        <v>6.6385504387900937E-3</v>
      </c>
      <c r="Q248" s="200">
        <v>0</v>
      </c>
      <c r="R248" s="200">
        <v>4.1942891930476728E-3</v>
      </c>
      <c r="S248" s="200">
        <v>5.8047805267039745E-3</v>
      </c>
      <c r="T248" s="200">
        <v>2.0341855161344438E-3</v>
      </c>
      <c r="U248" s="200">
        <v>5.0151984437873049E-3</v>
      </c>
      <c r="V248" s="200">
        <v>4.4776526575817897E-3</v>
      </c>
      <c r="W248" s="200">
        <v>7.7272514477219811E-3</v>
      </c>
      <c r="X248" s="200">
        <v>9.6808306664435823E-4</v>
      </c>
      <c r="Y248" s="200">
        <v>5.2518041448351063E-3</v>
      </c>
      <c r="Z248" s="200">
        <v>2.5543472265185063E-2</v>
      </c>
      <c r="AA248" s="200">
        <v>1.9741187678812E-2</v>
      </c>
      <c r="AB248" s="200">
        <v>3.0015162980112516E-3</v>
      </c>
      <c r="AC248" s="200">
        <v>5.2071350352051304E-3</v>
      </c>
      <c r="AD248" s="200">
        <v>2.3866501870773472E-2</v>
      </c>
      <c r="AE248" s="200">
        <v>2.3477738289679237E-2</v>
      </c>
      <c r="AF248" s="200">
        <v>0.15130279225917634</v>
      </c>
      <c r="AG248" s="200">
        <v>2.6862107181158994E-2</v>
      </c>
      <c r="AH248" s="200">
        <v>7.1976571906676185E-3</v>
      </c>
      <c r="AI248" s="200">
        <v>1.3688415020617293E-2</v>
      </c>
      <c r="AJ248" s="200">
        <v>9.3952042387383874E-2</v>
      </c>
      <c r="AK248" s="200">
        <v>7.8761932548106015E-3</v>
      </c>
      <c r="AL248" s="200">
        <v>0.78473401878638904</v>
      </c>
      <c r="AM248" s="200">
        <v>3.0562793489521425E-2</v>
      </c>
      <c r="AN248" s="200">
        <v>1.0998580012603889E-2</v>
      </c>
      <c r="AO248" s="200">
        <v>1.526972897303619E-2</v>
      </c>
      <c r="AP248" s="200">
        <v>1.4203639959165614E-2</v>
      </c>
      <c r="AQ248" s="200">
        <v>0.50187387557561791</v>
      </c>
      <c r="AR248" s="200">
        <v>1.943375093541189E-2</v>
      </c>
      <c r="AS248" s="200">
        <v>3.8213459545274157E-3</v>
      </c>
    </row>
    <row r="249" spans="1:45">
      <c r="A249" s="119" t="s">
        <v>204</v>
      </c>
      <c r="B249" s="120" t="s">
        <v>74</v>
      </c>
      <c r="C249" s="200">
        <v>0</v>
      </c>
      <c r="D249" s="200">
        <v>0</v>
      </c>
      <c r="E249" s="200">
        <v>0</v>
      </c>
      <c r="F249" s="200">
        <v>0</v>
      </c>
      <c r="G249" s="200">
        <v>0</v>
      </c>
      <c r="H249" s="200">
        <v>0</v>
      </c>
      <c r="I249" s="200">
        <v>0</v>
      </c>
      <c r="J249" s="200">
        <v>0</v>
      </c>
      <c r="K249" s="200">
        <v>0</v>
      </c>
      <c r="L249" s="200">
        <v>0</v>
      </c>
      <c r="M249" s="200">
        <v>0</v>
      </c>
      <c r="N249" s="200">
        <v>0</v>
      </c>
      <c r="O249" s="200">
        <v>0</v>
      </c>
      <c r="P249" s="200">
        <v>0</v>
      </c>
      <c r="Q249" s="200">
        <v>0</v>
      </c>
      <c r="R249" s="200">
        <v>0</v>
      </c>
      <c r="S249" s="200">
        <v>0</v>
      </c>
      <c r="T249" s="200">
        <v>0</v>
      </c>
      <c r="U249" s="200">
        <v>0</v>
      </c>
      <c r="V249" s="200">
        <v>0</v>
      </c>
      <c r="W249" s="200">
        <v>0</v>
      </c>
      <c r="X249" s="200">
        <v>0</v>
      </c>
      <c r="Y249" s="200">
        <v>0</v>
      </c>
      <c r="Z249" s="200">
        <v>0</v>
      </c>
      <c r="AA249" s="200">
        <v>0</v>
      </c>
      <c r="AB249" s="200">
        <v>0</v>
      </c>
      <c r="AC249" s="200">
        <v>0</v>
      </c>
      <c r="AD249" s="200">
        <v>0</v>
      </c>
      <c r="AE249" s="200">
        <v>0</v>
      </c>
      <c r="AF249" s="200">
        <v>0</v>
      </c>
      <c r="AG249" s="200">
        <v>0</v>
      </c>
      <c r="AH249" s="200">
        <v>0</v>
      </c>
      <c r="AI249" s="200">
        <v>0</v>
      </c>
      <c r="AJ249" s="200">
        <v>0</v>
      </c>
      <c r="AK249" s="200">
        <v>0</v>
      </c>
      <c r="AL249" s="200">
        <v>0</v>
      </c>
      <c r="AM249" s="200">
        <v>0</v>
      </c>
      <c r="AN249" s="200">
        <v>0</v>
      </c>
      <c r="AO249" s="200">
        <v>0</v>
      </c>
      <c r="AP249" s="200">
        <v>0</v>
      </c>
      <c r="AQ249" s="200">
        <v>0</v>
      </c>
      <c r="AR249" s="200">
        <v>0</v>
      </c>
      <c r="AS249" s="200">
        <v>1.6470782982949843E-2</v>
      </c>
    </row>
    <row r="250" spans="1:45">
      <c r="A250" s="119" t="s">
        <v>205</v>
      </c>
      <c r="B250" s="120" t="s">
        <v>75</v>
      </c>
      <c r="C250" s="200">
        <v>6.3626632162827975E-5</v>
      </c>
      <c r="D250" s="200">
        <v>0</v>
      </c>
      <c r="E250" s="200">
        <v>0</v>
      </c>
      <c r="F250" s="200">
        <v>0</v>
      </c>
      <c r="G250" s="200">
        <v>4.5366972731847918E-4</v>
      </c>
      <c r="H250" s="200">
        <v>0</v>
      </c>
      <c r="I250" s="200">
        <v>0</v>
      </c>
      <c r="J250" s="200">
        <v>1.3591408350961104E-4</v>
      </c>
      <c r="K250" s="200">
        <v>1.2260998512379076E-4</v>
      </c>
      <c r="L250" s="200">
        <v>1.5371262947138753E-5</v>
      </c>
      <c r="M250" s="200">
        <v>3.6553317138528815E-4</v>
      </c>
      <c r="N250" s="200">
        <v>0</v>
      </c>
      <c r="O250" s="200">
        <v>0</v>
      </c>
      <c r="P250" s="200">
        <v>4.0952159810267895E-3</v>
      </c>
      <c r="Q250" s="200">
        <v>0</v>
      </c>
      <c r="R250" s="200">
        <v>1.1922288027158864E-3</v>
      </c>
      <c r="S250" s="200">
        <v>0</v>
      </c>
      <c r="T250" s="200">
        <v>0</v>
      </c>
      <c r="U250" s="200">
        <v>0</v>
      </c>
      <c r="V250" s="200">
        <v>2.935737003613576E-4</v>
      </c>
      <c r="W250" s="200">
        <v>2.8335954259186267E-4</v>
      </c>
      <c r="X250" s="200">
        <v>7.3047276472389263E-4</v>
      </c>
      <c r="Y250" s="200">
        <v>1.6525258316203503E-4</v>
      </c>
      <c r="Z250" s="200">
        <v>2.6368090086088575E-4</v>
      </c>
      <c r="AA250" s="200">
        <v>4.1060501759401498E-4</v>
      </c>
      <c r="AB250" s="200">
        <v>0</v>
      </c>
      <c r="AC250" s="200">
        <v>3.4818313606636489E-4</v>
      </c>
      <c r="AD250" s="200">
        <v>8.3227190450460347E-4</v>
      </c>
      <c r="AE250" s="200">
        <v>6.2279207724251339E-3</v>
      </c>
      <c r="AF250" s="200">
        <v>4.7301871426000553E-3</v>
      </c>
      <c r="AG250" s="200">
        <v>2.768243034093455E-4</v>
      </c>
      <c r="AH250" s="200">
        <v>0</v>
      </c>
      <c r="AI250" s="200">
        <v>1.6474976282527829E-4</v>
      </c>
      <c r="AJ250" s="200">
        <v>0</v>
      </c>
      <c r="AK250" s="200">
        <v>6.7707464263287742E-4</v>
      </c>
      <c r="AL250" s="200">
        <v>0</v>
      </c>
      <c r="AM250" s="200">
        <v>9.7806171474614041E-5</v>
      </c>
      <c r="AN250" s="200">
        <v>5.7234575062961883E-4</v>
      </c>
      <c r="AO250" s="200">
        <v>1.2898362032781785E-3</v>
      </c>
      <c r="AP250" s="200">
        <v>3.9199245510985304E-4</v>
      </c>
      <c r="AQ250" s="200">
        <v>0</v>
      </c>
      <c r="AR250" s="200">
        <v>1.4108959947304958E-3</v>
      </c>
      <c r="AS250" s="200">
        <v>0</v>
      </c>
    </row>
    <row r="251" spans="1:45">
      <c r="A251" s="119" t="s">
        <v>206</v>
      </c>
      <c r="B251" s="120" t="s">
        <v>76</v>
      </c>
      <c r="C251" s="200">
        <v>1.1177168462024579E-3</v>
      </c>
      <c r="D251" s="200">
        <v>0</v>
      </c>
      <c r="E251" s="200">
        <v>0</v>
      </c>
      <c r="F251" s="200">
        <v>0</v>
      </c>
      <c r="G251" s="200">
        <v>0</v>
      </c>
      <c r="H251" s="200">
        <v>0</v>
      </c>
      <c r="I251" s="200">
        <v>0</v>
      </c>
      <c r="J251" s="200">
        <v>0</v>
      </c>
      <c r="K251" s="200">
        <v>0</v>
      </c>
      <c r="L251" s="200">
        <v>0</v>
      </c>
      <c r="M251" s="200">
        <v>0</v>
      </c>
      <c r="N251" s="200">
        <v>0</v>
      </c>
      <c r="O251" s="200">
        <v>0</v>
      </c>
      <c r="P251" s="200">
        <v>0</v>
      </c>
      <c r="Q251" s="200">
        <v>0</v>
      </c>
      <c r="R251" s="200">
        <v>0</v>
      </c>
      <c r="S251" s="200">
        <v>0</v>
      </c>
      <c r="T251" s="200">
        <v>0</v>
      </c>
      <c r="U251" s="200">
        <v>0</v>
      </c>
      <c r="V251" s="200">
        <v>0</v>
      </c>
      <c r="W251" s="200">
        <v>0</v>
      </c>
      <c r="X251" s="200">
        <v>0</v>
      </c>
      <c r="Y251" s="200">
        <v>2.9807183085986839E-4</v>
      </c>
      <c r="Z251" s="200">
        <v>4.8539255621266508E-5</v>
      </c>
      <c r="AA251" s="200">
        <v>3.4815317408676879E-4</v>
      </c>
      <c r="AB251" s="200">
        <v>0</v>
      </c>
      <c r="AC251" s="200">
        <v>1.1313605583588083E-3</v>
      </c>
      <c r="AD251" s="200">
        <v>0</v>
      </c>
      <c r="AE251" s="200">
        <v>0</v>
      </c>
      <c r="AF251" s="200">
        <v>5.3245193782709775E-4</v>
      </c>
      <c r="AG251" s="200">
        <v>9.4978895592619459E-6</v>
      </c>
      <c r="AH251" s="200">
        <v>3.3585647928626087E-6</v>
      </c>
      <c r="AI251" s="200">
        <v>1.0662698606131386E-2</v>
      </c>
      <c r="AJ251" s="200">
        <v>0</v>
      </c>
      <c r="AK251" s="200">
        <v>0</v>
      </c>
      <c r="AL251" s="200">
        <v>0</v>
      </c>
      <c r="AM251" s="200">
        <v>0</v>
      </c>
      <c r="AN251" s="200">
        <v>1.4670653767497907E-5</v>
      </c>
      <c r="AO251" s="200">
        <v>0</v>
      </c>
      <c r="AP251" s="200">
        <v>1.3804593978986517E-4</v>
      </c>
      <c r="AQ251" s="200">
        <v>0</v>
      </c>
      <c r="AR251" s="200">
        <v>3.6129649252076918E-5</v>
      </c>
      <c r="AS251" s="200">
        <v>8.2751011333231128E-5</v>
      </c>
    </row>
    <row r="252" spans="1:45">
      <c r="A252" s="119" t="s">
        <v>207</v>
      </c>
      <c r="B252" s="120" t="s">
        <v>77</v>
      </c>
      <c r="C252" s="200">
        <v>1.8287139203323501E-4</v>
      </c>
      <c r="D252" s="200">
        <v>0</v>
      </c>
      <c r="E252" s="200">
        <v>7.6147709852145322E-3</v>
      </c>
      <c r="F252" s="200">
        <v>3.0789809694790351E-3</v>
      </c>
      <c r="G252" s="200">
        <v>1.8790310421104976E-3</v>
      </c>
      <c r="H252" s="200">
        <v>9.4793747293721818E-4</v>
      </c>
      <c r="I252" s="200">
        <v>6.3569699998118033E-3</v>
      </c>
      <c r="J252" s="200">
        <v>2.2727862037706676E-3</v>
      </c>
      <c r="K252" s="200">
        <v>4.100624091898067E-3</v>
      </c>
      <c r="L252" s="200">
        <v>2.0884642477932166E-4</v>
      </c>
      <c r="M252" s="200">
        <v>3.8203304961690844E-3</v>
      </c>
      <c r="N252" s="200">
        <v>1.1203177245510652E-3</v>
      </c>
      <c r="O252" s="200">
        <v>3.5210108132777178E-4</v>
      </c>
      <c r="P252" s="200">
        <v>2.2985565360305179E-3</v>
      </c>
      <c r="Q252" s="200">
        <v>5.4886345030505607E-4</v>
      </c>
      <c r="R252" s="200">
        <v>9.9683605428538074E-4</v>
      </c>
      <c r="S252" s="200">
        <v>4.3496088937743002E-4</v>
      </c>
      <c r="T252" s="200">
        <v>0</v>
      </c>
      <c r="U252" s="200">
        <v>1.2926356818395044E-3</v>
      </c>
      <c r="V252" s="200">
        <v>1.1261320886876377E-3</v>
      </c>
      <c r="W252" s="200">
        <v>1.7184503182029671E-3</v>
      </c>
      <c r="X252" s="200">
        <v>1.976592363092351E-3</v>
      </c>
      <c r="Y252" s="200">
        <v>1.2077500215816024E-2</v>
      </c>
      <c r="Z252" s="200">
        <v>1.3597640508153971E-3</v>
      </c>
      <c r="AA252" s="200">
        <v>3.186678737473885E-3</v>
      </c>
      <c r="AB252" s="200">
        <v>4.5737053130931622E-4</v>
      </c>
      <c r="AC252" s="200">
        <v>1.7281559555946005E-3</v>
      </c>
      <c r="AD252" s="200">
        <v>0</v>
      </c>
      <c r="AE252" s="200">
        <v>4.4350200893869247E-4</v>
      </c>
      <c r="AF252" s="200">
        <v>1.7210293360379152E-3</v>
      </c>
      <c r="AG252" s="200">
        <v>4.5206239610363686E-6</v>
      </c>
      <c r="AH252" s="200">
        <v>6.6819201296417744E-4</v>
      </c>
      <c r="AI252" s="200">
        <v>8.1844462170870761E-4</v>
      </c>
      <c r="AJ252" s="200">
        <v>0</v>
      </c>
      <c r="AK252" s="200">
        <v>6.6260579468298865E-3</v>
      </c>
      <c r="AL252" s="200">
        <v>7.7961724994422203E-4</v>
      </c>
      <c r="AM252" s="200">
        <v>1.988199708288858E-2</v>
      </c>
      <c r="AN252" s="200">
        <v>2.7721149932361934E-3</v>
      </c>
      <c r="AO252" s="200">
        <v>2.6810546736442012E-3</v>
      </c>
      <c r="AP252" s="200">
        <v>1.5189327075546064E-3</v>
      </c>
      <c r="AQ252" s="200">
        <v>2.9238993020859203E-3</v>
      </c>
      <c r="AR252" s="200">
        <v>7.0332866950410617E-3</v>
      </c>
      <c r="AS252" s="200">
        <v>3.1508995955271214E-4</v>
      </c>
    </row>
    <row r="253" spans="1:45">
      <c r="A253" s="119" t="s">
        <v>208</v>
      </c>
      <c r="B253" s="126" t="s">
        <v>78</v>
      </c>
      <c r="C253" s="200">
        <v>4.1924407862631826E-3</v>
      </c>
      <c r="D253" s="200">
        <v>0</v>
      </c>
      <c r="E253" s="200">
        <v>1.9060120561299426E-3</v>
      </c>
      <c r="F253" s="200">
        <v>2.6520563420077331E-2</v>
      </c>
      <c r="G253" s="200">
        <v>8.9075707179072457E-4</v>
      </c>
      <c r="H253" s="200">
        <v>9.0722064354345283E-4</v>
      </c>
      <c r="I253" s="200">
        <v>1.3036968408172138E-3</v>
      </c>
      <c r="J253" s="200">
        <v>1.3594769046531741E-4</v>
      </c>
      <c r="K253" s="200">
        <v>0</v>
      </c>
      <c r="L253" s="200">
        <v>3.0750127481098772E-5</v>
      </c>
      <c r="M253" s="200">
        <v>8.7952777487385128E-3</v>
      </c>
      <c r="N253" s="200">
        <v>0</v>
      </c>
      <c r="O253" s="200">
        <v>3.3697725716523374E-4</v>
      </c>
      <c r="P253" s="200">
        <v>2.5942781066343678E-3</v>
      </c>
      <c r="Q253" s="200">
        <v>0</v>
      </c>
      <c r="R253" s="200">
        <v>7.155141603437759E-4</v>
      </c>
      <c r="S253" s="200">
        <v>6.6604477066112879E-5</v>
      </c>
      <c r="T253" s="200">
        <v>0</v>
      </c>
      <c r="U253" s="200">
        <v>1.27054849102378E-3</v>
      </c>
      <c r="V253" s="200">
        <v>2.1571097824388766E-3</v>
      </c>
      <c r="W253" s="200">
        <v>1.6819309622093507E-3</v>
      </c>
      <c r="X253" s="200">
        <v>5.9553255428636026E-4</v>
      </c>
      <c r="Y253" s="200">
        <v>4.2267895102869888E-3</v>
      </c>
      <c r="Z253" s="200">
        <v>4.2941655480390108E-3</v>
      </c>
      <c r="AA253" s="200">
        <v>7.3601866222885624E-4</v>
      </c>
      <c r="AB253" s="200">
        <v>3.508237617754911E-4</v>
      </c>
      <c r="AC253" s="200">
        <v>2.8834436247249149E-3</v>
      </c>
      <c r="AD253" s="200">
        <v>6.4219708069397892E-3</v>
      </c>
      <c r="AE253" s="200">
        <v>1.0736144739195183E-3</v>
      </c>
      <c r="AF253" s="200">
        <v>1.353884795294368E-3</v>
      </c>
      <c r="AG253" s="200">
        <v>2.0053092324177255E-3</v>
      </c>
      <c r="AH253" s="200">
        <v>1.1229341523792487E-3</v>
      </c>
      <c r="AI253" s="200">
        <v>1.1610239763507877E-3</v>
      </c>
      <c r="AJ253" s="200">
        <v>2.1468235524574153E-3</v>
      </c>
      <c r="AK253" s="200">
        <v>2.8936706212420379E-3</v>
      </c>
      <c r="AL253" s="200">
        <v>1.2289204804748011E-3</v>
      </c>
      <c r="AM253" s="200">
        <v>8.804732006936943E-4</v>
      </c>
      <c r="AN253" s="200">
        <v>1.839978548566411E-3</v>
      </c>
      <c r="AO253" s="200">
        <v>4.8542987943740137E-2</v>
      </c>
      <c r="AP253" s="200">
        <v>1.9974364722269219E-4</v>
      </c>
      <c r="AQ253" s="200">
        <v>3.8476746494984235E-3</v>
      </c>
      <c r="AR253" s="200">
        <v>5.591492031772765E-3</v>
      </c>
      <c r="AS253" s="200">
        <v>1.5077793844026264E-4</v>
      </c>
    </row>
    <row r="254" spans="1:45">
      <c r="A254" s="119" t="s">
        <v>209</v>
      </c>
      <c r="B254" s="126" t="s">
        <v>19</v>
      </c>
      <c r="C254" s="200">
        <v>2.5456813921602038E-4</v>
      </c>
      <c r="D254" s="200">
        <v>3.5159268597922158E-4</v>
      </c>
      <c r="E254" s="200">
        <v>1.435107516872352E-4</v>
      </c>
      <c r="F254" s="200">
        <v>1.0670206433765802E-3</v>
      </c>
      <c r="G254" s="200">
        <v>7.7014793132481729E-3</v>
      </c>
      <c r="H254" s="200">
        <v>1.4515455013783599E-3</v>
      </c>
      <c r="I254" s="200">
        <v>2.4335548148108573E-3</v>
      </c>
      <c r="J254" s="200">
        <v>1.1310789184471853E-3</v>
      </c>
      <c r="K254" s="200">
        <v>3.5084755754549155E-2</v>
      </c>
      <c r="L254" s="200">
        <v>6.8879928319010925E-5</v>
      </c>
      <c r="M254" s="200">
        <v>3.0549720850560656E-4</v>
      </c>
      <c r="N254" s="200">
        <v>2.4845255196510261E-4</v>
      </c>
      <c r="O254" s="200">
        <v>4.3132865212989227E-4</v>
      </c>
      <c r="P254" s="200">
        <v>1.6069269702523804E-3</v>
      </c>
      <c r="Q254" s="200">
        <v>1.6809131296238448E-4</v>
      </c>
      <c r="R254" s="200">
        <v>4.5792668763043939E-3</v>
      </c>
      <c r="S254" s="200">
        <v>3.30356492888012E-4</v>
      </c>
      <c r="T254" s="200">
        <v>0</v>
      </c>
      <c r="U254" s="200">
        <v>1.3160139274371663E-3</v>
      </c>
      <c r="V254" s="200">
        <v>1.0534387015767885E-3</v>
      </c>
      <c r="W254" s="200">
        <v>2.3867632661186353E-4</v>
      </c>
      <c r="X254" s="200">
        <v>9.8967989179672613E-4</v>
      </c>
      <c r="Y254" s="200">
        <v>6.0827672112928209E-4</v>
      </c>
      <c r="Z254" s="200">
        <v>4.2719697676732102E-3</v>
      </c>
      <c r="AA254" s="200">
        <v>8.343561875637201E-3</v>
      </c>
      <c r="AB254" s="200">
        <v>1.8760283826831064E-3</v>
      </c>
      <c r="AC254" s="200">
        <v>3.4024740305321072E-3</v>
      </c>
      <c r="AD254" s="200">
        <v>4.1861518519970253E-4</v>
      </c>
      <c r="AE254" s="200">
        <v>7.4463516291426776E-3</v>
      </c>
      <c r="AF254" s="200">
        <v>9.560259478144869E-3</v>
      </c>
      <c r="AG254" s="200">
        <v>5.8354844979354792E-4</v>
      </c>
      <c r="AH254" s="200">
        <v>9.2428934455391026E-4</v>
      </c>
      <c r="AI254" s="200">
        <v>5.9067457242179206E-4</v>
      </c>
      <c r="AJ254" s="200">
        <v>1.6347579007012156E-3</v>
      </c>
      <c r="AK254" s="200">
        <v>2.5349244070305079E-3</v>
      </c>
      <c r="AL254" s="200">
        <v>1.4044732649581973E-4</v>
      </c>
      <c r="AM254" s="200">
        <v>2.9740273867454588E-3</v>
      </c>
      <c r="AN254" s="200">
        <v>4.1749921420696882E-3</v>
      </c>
      <c r="AO254" s="200">
        <v>8.7182321730593971E-4</v>
      </c>
      <c r="AP254" s="200">
        <v>3.3450229302059548E-3</v>
      </c>
      <c r="AQ254" s="200">
        <v>3.4698849604377939E-3</v>
      </c>
      <c r="AR254" s="200">
        <v>5.3678045109368973E-3</v>
      </c>
      <c r="AS254" s="200">
        <v>1.2062172516006237E-4</v>
      </c>
    </row>
    <row r="255" spans="1:45">
      <c r="A255" s="119" t="s">
        <v>210</v>
      </c>
      <c r="B255" s="126" t="s">
        <v>20</v>
      </c>
      <c r="C255" s="200">
        <v>5.932912743284944E-4</v>
      </c>
      <c r="D255" s="200">
        <v>0</v>
      </c>
      <c r="E255" s="200">
        <v>1.0561996073313426E-3</v>
      </c>
      <c r="F255" s="200">
        <v>3.7742995332986353E-3</v>
      </c>
      <c r="G255" s="200">
        <v>9.7964313848246496E-4</v>
      </c>
      <c r="H255" s="200">
        <v>4.7479889386674556E-4</v>
      </c>
      <c r="I255" s="200">
        <v>6.8229688374362482E-4</v>
      </c>
      <c r="J255" s="200">
        <v>0</v>
      </c>
      <c r="K255" s="200">
        <v>3.6585150260140184E-3</v>
      </c>
      <c r="L255" s="200">
        <v>6.0349678788977325E-5</v>
      </c>
      <c r="M255" s="200">
        <v>9.8864730204107232E-4</v>
      </c>
      <c r="N255" s="200">
        <v>1.7414689093115415E-4</v>
      </c>
      <c r="O255" s="200">
        <v>0</v>
      </c>
      <c r="P255" s="200">
        <v>2.5606304981030943E-3</v>
      </c>
      <c r="Q255" s="200">
        <v>4.123685894828829E-4</v>
      </c>
      <c r="R255" s="200">
        <v>4.3063849399728555E-3</v>
      </c>
      <c r="S255" s="200">
        <v>0</v>
      </c>
      <c r="T255" s="200">
        <v>0</v>
      </c>
      <c r="U255" s="200">
        <v>3.1497561155421135E-4</v>
      </c>
      <c r="V255" s="200">
        <v>1.096537522503887E-4</v>
      </c>
      <c r="W255" s="200">
        <v>2.4797224138500855E-3</v>
      </c>
      <c r="X255" s="200">
        <v>2.7657902303261771E-3</v>
      </c>
      <c r="Y255" s="200">
        <v>1.0566240203069251E-3</v>
      </c>
      <c r="Z255" s="200">
        <v>1.2368415029429878E-2</v>
      </c>
      <c r="AA255" s="200">
        <v>6.1259473488549203E-3</v>
      </c>
      <c r="AB255" s="200">
        <v>7.4916112728309176E-4</v>
      </c>
      <c r="AC255" s="200">
        <v>7.7371917816598909E-4</v>
      </c>
      <c r="AD255" s="200">
        <v>0</v>
      </c>
      <c r="AE255" s="200">
        <v>2.2736621135096349E-3</v>
      </c>
      <c r="AF255" s="200">
        <v>1.1736759191997722E-3</v>
      </c>
      <c r="AG255" s="200">
        <v>1.8951947621039798E-3</v>
      </c>
      <c r="AH255" s="200">
        <v>4.0113700814037025E-4</v>
      </c>
      <c r="AI255" s="200">
        <v>1.5767533288900931E-3</v>
      </c>
      <c r="AJ255" s="200">
        <v>9.1756735822974018E-3</v>
      </c>
      <c r="AK255" s="200">
        <v>9.3442835728708051E-4</v>
      </c>
      <c r="AL255" s="200">
        <v>1.0336536416373327E-3</v>
      </c>
      <c r="AM255" s="200">
        <v>2.684162755921593E-2</v>
      </c>
      <c r="AN255" s="200">
        <v>3.4170025707088219E-3</v>
      </c>
      <c r="AO255" s="200">
        <v>3.2251639298676294E-4</v>
      </c>
      <c r="AP255" s="200">
        <v>1.3183268651552186E-3</v>
      </c>
      <c r="AQ255" s="200">
        <v>0</v>
      </c>
      <c r="AR255" s="200">
        <v>3.0878356683536582E-3</v>
      </c>
      <c r="AS255" s="200">
        <v>2.3673138028913054E-4</v>
      </c>
    </row>
    <row r="256" spans="1:45">
      <c r="A256" s="119" t="s">
        <v>211</v>
      </c>
      <c r="B256" s="126" t="s">
        <v>79</v>
      </c>
      <c r="C256" s="200">
        <v>1.229047587125694E-2</v>
      </c>
      <c r="D256" s="200">
        <v>4.7099869109227064E-3</v>
      </c>
      <c r="E256" s="200">
        <v>5.0465387821426264E-3</v>
      </c>
      <c r="F256" s="200">
        <v>4.0754418839297944E-2</v>
      </c>
      <c r="G256" s="200">
        <v>1.7712555171919032E-2</v>
      </c>
      <c r="H256" s="200">
        <v>2.0741456303611811E-2</v>
      </c>
      <c r="I256" s="200">
        <v>2.0677876219284186E-2</v>
      </c>
      <c r="J256" s="200">
        <v>1.5734871198087006E-2</v>
      </c>
      <c r="K256" s="200">
        <v>4.4266266912460557E-2</v>
      </c>
      <c r="L256" s="200">
        <v>6.68316946970577E-3</v>
      </c>
      <c r="M256" s="200">
        <v>4.9440703824320184E-2</v>
      </c>
      <c r="N256" s="200">
        <v>7.3222745856047029E-3</v>
      </c>
      <c r="O256" s="200">
        <v>1.8201145867314847E-2</v>
      </c>
      <c r="P256" s="200">
        <v>3.2205396493246247E-2</v>
      </c>
      <c r="Q256" s="200">
        <v>1.4861719944880333E-2</v>
      </c>
      <c r="R256" s="200">
        <v>2.412884732130301E-2</v>
      </c>
      <c r="S256" s="200">
        <v>1.8929735482356876E-2</v>
      </c>
      <c r="T256" s="200">
        <v>2.2928444053759482E-2</v>
      </c>
      <c r="U256" s="200">
        <v>2.5283303792340082E-2</v>
      </c>
      <c r="V256" s="200">
        <v>7.5177457963058053E-2</v>
      </c>
      <c r="W256" s="200">
        <v>0.15004810443106253</v>
      </c>
      <c r="X256" s="200">
        <v>4.0228490225624913E-2</v>
      </c>
      <c r="Y256" s="200">
        <v>4.9083708489642434E-2</v>
      </c>
      <c r="Z256" s="200">
        <v>6.7611959452471129E-2</v>
      </c>
      <c r="AA256" s="200">
        <v>4.4028795480841029E-2</v>
      </c>
      <c r="AB256" s="200">
        <v>1.9563011025100014E-2</v>
      </c>
      <c r="AC256" s="200">
        <v>6.4433407501960263E-2</v>
      </c>
      <c r="AD256" s="200">
        <v>7.0352777462250873E-3</v>
      </c>
      <c r="AE256" s="200">
        <v>0.11533605140016298</v>
      </c>
      <c r="AF256" s="200">
        <v>5.2258652078350343E-2</v>
      </c>
      <c r="AG256" s="200">
        <v>8.8035967734882078E-2</v>
      </c>
      <c r="AH256" s="200">
        <v>3.3491505813011635E-2</v>
      </c>
      <c r="AI256" s="200">
        <v>4.6742639017170524E-2</v>
      </c>
      <c r="AJ256" s="200">
        <v>7.5957877298168983E-2</v>
      </c>
      <c r="AK256" s="200">
        <v>0.10565756163700209</v>
      </c>
      <c r="AL256" s="200">
        <v>1.5691316968126087E-2</v>
      </c>
      <c r="AM256" s="200">
        <v>6.0222068183088673E-2</v>
      </c>
      <c r="AN256" s="200">
        <v>8.3439625639991799E-2</v>
      </c>
      <c r="AO256" s="200">
        <v>2.8320202321010672E-2</v>
      </c>
      <c r="AP256" s="200">
        <v>1.1711596822537824E-2</v>
      </c>
      <c r="AQ256" s="200">
        <v>5.3080684285746658E-2</v>
      </c>
      <c r="AR256" s="200">
        <v>3.0276450300114471E-2</v>
      </c>
      <c r="AS256" s="200">
        <v>1.6805008753191196E-3</v>
      </c>
    </row>
    <row r="257" spans="1:48">
      <c r="A257" s="119" t="s">
        <v>212</v>
      </c>
      <c r="B257" s="126" t="s">
        <v>11</v>
      </c>
      <c r="C257" s="200">
        <v>0</v>
      </c>
      <c r="D257" s="200">
        <v>0</v>
      </c>
      <c r="E257" s="200">
        <v>0</v>
      </c>
      <c r="F257" s="200">
        <v>0</v>
      </c>
      <c r="G257" s="200">
        <v>0</v>
      </c>
      <c r="H257" s="200">
        <v>0</v>
      </c>
      <c r="I257" s="200">
        <v>0</v>
      </c>
      <c r="J257" s="200">
        <v>0</v>
      </c>
      <c r="K257" s="200">
        <v>0</v>
      </c>
      <c r="L257" s="200">
        <v>0</v>
      </c>
      <c r="M257" s="200">
        <v>0</v>
      </c>
      <c r="N257" s="200">
        <v>0</v>
      </c>
      <c r="O257" s="200">
        <v>0</v>
      </c>
      <c r="P257" s="200">
        <v>0</v>
      </c>
      <c r="Q257" s="200">
        <v>0</v>
      </c>
      <c r="R257" s="200">
        <v>0</v>
      </c>
      <c r="S257" s="200">
        <v>0</v>
      </c>
      <c r="T257" s="200">
        <v>0</v>
      </c>
      <c r="U257" s="200">
        <v>0</v>
      </c>
      <c r="V257" s="200">
        <v>0</v>
      </c>
      <c r="W257" s="200">
        <v>0</v>
      </c>
      <c r="X257" s="200">
        <v>0</v>
      </c>
      <c r="Y257" s="200">
        <v>0</v>
      </c>
      <c r="Z257" s="200">
        <v>0</v>
      </c>
      <c r="AA257" s="200">
        <v>0</v>
      </c>
      <c r="AB257" s="200">
        <v>0</v>
      </c>
      <c r="AC257" s="200">
        <v>0</v>
      </c>
      <c r="AD257" s="200">
        <v>0</v>
      </c>
      <c r="AE257" s="200">
        <v>0</v>
      </c>
      <c r="AF257" s="200">
        <v>0</v>
      </c>
      <c r="AG257" s="200">
        <v>0</v>
      </c>
      <c r="AH257" s="200">
        <v>0</v>
      </c>
      <c r="AI257" s="200">
        <v>0</v>
      </c>
      <c r="AJ257" s="200">
        <v>0</v>
      </c>
      <c r="AK257" s="200">
        <v>0</v>
      </c>
      <c r="AL257" s="200">
        <v>0</v>
      </c>
      <c r="AM257" s="200">
        <v>0</v>
      </c>
      <c r="AN257" s="200">
        <v>0</v>
      </c>
      <c r="AO257" s="200">
        <v>0</v>
      </c>
      <c r="AP257" s="200">
        <v>0</v>
      </c>
      <c r="AQ257" s="200">
        <v>0</v>
      </c>
      <c r="AR257" s="200">
        <v>0</v>
      </c>
      <c r="AS257" s="200">
        <v>0</v>
      </c>
    </row>
    <row r="258" spans="1:48">
      <c r="A258" s="119" t="s">
        <v>213</v>
      </c>
      <c r="B258" s="126" t="s">
        <v>14</v>
      </c>
      <c r="C258" s="200">
        <v>0</v>
      </c>
      <c r="D258" s="200">
        <v>0</v>
      </c>
      <c r="E258" s="200">
        <v>0</v>
      </c>
      <c r="F258" s="200">
        <v>0</v>
      </c>
      <c r="G258" s="200">
        <v>0</v>
      </c>
      <c r="H258" s="200">
        <v>0</v>
      </c>
      <c r="I258" s="200">
        <v>0</v>
      </c>
      <c r="J258" s="200">
        <v>0</v>
      </c>
      <c r="K258" s="200">
        <v>0</v>
      </c>
      <c r="L258" s="200">
        <v>0</v>
      </c>
      <c r="M258" s="200">
        <v>0</v>
      </c>
      <c r="N258" s="200">
        <v>0</v>
      </c>
      <c r="O258" s="200">
        <v>0</v>
      </c>
      <c r="P258" s="200">
        <v>0</v>
      </c>
      <c r="Q258" s="200">
        <v>0</v>
      </c>
      <c r="R258" s="200">
        <v>0</v>
      </c>
      <c r="S258" s="200">
        <v>0</v>
      </c>
      <c r="T258" s="200">
        <v>0</v>
      </c>
      <c r="U258" s="200">
        <v>0</v>
      </c>
      <c r="V258" s="200">
        <v>0</v>
      </c>
      <c r="W258" s="200">
        <v>0</v>
      </c>
      <c r="X258" s="200">
        <v>0</v>
      </c>
      <c r="Y258" s="200">
        <v>0</v>
      </c>
      <c r="Z258" s="200">
        <v>0</v>
      </c>
      <c r="AA258" s="200">
        <v>0</v>
      </c>
      <c r="AB258" s="200">
        <v>0</v>
      </c>
      <c r="AC258" s="200">
        <v>0</v>
      </c>
      <c r="AD258" s="200">
        <v>0</v>
      </c>
      <c r="AE258" s="200">
        <v>0</v>
      </c>
      <c r="AF258" s="200">
        <v>0</v>
      </c>
      <c r="AG258" s="200">
        <v>0</v>
      </c>
      <c r="AH258" s="200">
        <v>0</v>
      </c>
      <c r="AI258" s="200">
        <v>0</v>
      </c>
      <c r="AJ258" s="200">
        <v>0</v>
      </c>
      <c r="AK258" s="200">
        <v>0</v>
      </c>
      <c r="AL258" s="200">
        <v>0</v>
      </c>
      <c r="AM258" s="200">
        <v>0</v>
      </c>
      <c r="AN258" s="200">
        <v>0</v>
      </c>
      <c r="AO258" s="200">
        <v>1.1347533366482055E-2</v>
      </c>
      <c r="AP258" s="200">
        <v>5.07240583414666E-3</v>
      </c>
      <c r="AQ258" s="200">
        <v>0</v>
      </c>
      <c r="AR258" s="200">
        <v>6.4493066258673737E-4</v>
      </c>
      <c r="AS258" s="200">
        <v>0</v>
      </c>
    </row>
    <row r="259" spans="1:48">
      <c r="A259" s="119" t="s">
        <v>214</v>
      </c>
      <c r="B259" s="126" t="s">
        <v>15</v>
      </c>
      <c r="C259" s="200">
        <v>0</v>
      </c>
      <c r="D259" s="200">
        <v>0</v>
      </c>
      <c r="E259" s="200">
        <v>0</v>
      </c>
      <c r="F259" s="200">
        <v>0</v>
      </c>
      <c r="G259" s="200">
        <v>0</v>
      </c>
      <c r="H259" s="200">
        <v>0</v>
      </c>
      <c r="I259" s="200">
        <v>0</v>
      </c>
      <c r="J259" s="200">
        <v>0</v>
      </c>
      <c r="K259" s="200">
        <v>0</v>
      </c>
      <c r="L259" s="200">
        <v>0</v>
      </c>
      <c r="M259" s="200">
        <v>0</v>
      </c>
      <c r="N259" s="200">
        <v>0</v>
      </c>
      <c r="O259" s="200">
        <v>0</v>
      </c>
      <c r="P259" s="200">
        <v>0</v>
      </c>
      <c r="Q259" s="200">
        <v>0</v>
      </c>
      <c r="R259" s="200">
        <v>0</v>
      </c>
      <c r="S259" s="200">
        <v>0</v>
      </c>
      <c r="T259" s="200">
        <v>0</v>
      </c>
      <c r="U259" s="200">
        <v>0</v>
      </c>
      <c r="V259" s="200">
        <v>0</v>
      </c>
      <c r="W259" s="200">
        <v>0</v>
      </c>
      <c r="X259" s="200">
        <v>0</v>
      </c>
      <c r="Y259" s="200">
        <v>0</v>
      </c>
      <c r="Z259" s="200">
        <v>0</v>
      </c>
      <c r="AA259" s="200">
        <v>0</v>
      </c>
      <c r="AB259" s="200">
        <v>0</v>
      </c>
      <c r="AC259" s="200">
        <v>0</v>
      </c>
      <c r="AD259" s="200">
        <v>0</v>
      </c>
      <c r="AE259" s="200">
        <v>0</v>
      </c>
      <c r="AF259" s="200">
        <v>0</v>
      </c>
      <c r="AG259" s="200">
        <v>0</v>
      </c>
      <c r="AH259" s="200">
        <v>0</v>
      </c>
      <c r="AI259" s="200">
        <v>0</v>
      </c>
      <c r="AJ259" s="200">
        <v>0</v>
      </c>
      <c r="AK259" s="200">
        <v>0</v>
      </c>
      <c r="AL259" s="200">
        <v>0</v>
      </c>
      <c r="AM259" s="200">
        <v>0</v>
      </c>
      <c r="AN259" s="200">
        <v>0</v>
      </c>
      <c r="AO259" s="200">
        <v>0</v>
      </c>
      <c r="AP259" s="200">
        <v>0</v>
      </c>
      <c r="AQ259" s="200">
        <v>0</v>
      </c>
      <c r="AR259" s="200">
        <v>0</v>
      </c>
      <c r="AS259" s="200">
        <v>0</v>
      </c>
    </row>
    <row r="260" spans="1:48">
      <c r="A260" s="119" t="s">
        <v>215</v>
      </c>
      <c r="B260" s="126" t="s">
        <v>80</v>
      </c>
      <c r="C260" s="200">
        <v>7.2019484016252103E-5</v>
      </c>
      <c r="D260" s="200">
        <v>0</v>
      </c>
      <c r="E260" s="200">
        <v>1.1277891079824936E-4</v>
      </c>
      <c r="F260" s="200">
        <v>0</v>
      </c>
      <c r="G260" s="200">
        <v>1.0566097177406077E-4</v>
      </c>
      <c r="H260" s="200">
        <v>0</v>
      </c>
      <c r="I260" s="200">
        <v>2.1856294640385917E-4</v>
      </c>
      <c r="J260" s="200">
        <v>0</v>
      </c>
      <c r="K260" s="200">
        <v>0</v>
      </c>
      <c r="L260" s="200">
        <v>0</v>
      </c>
      <c r="M260" s="200">
        <v>1.2259255224900465E-4</v>
      </c>
      <c r="N260" s="200">
        <v>0</v>
      </c>
      <c r="O260" s="200">
        <v>0</v>
      </c>
      <c r="P260" s="200">
        <v>4.8833918322394628E-4</v>
      </c>
      <c r="Q260" s="200">
        <v>0</v>
      </c>
      <c r="R260" s="200">
        <v>0</v>
      </c>
      <c r="S260" s="200">
        <v>0</v>
      </c>
      <c r="T260" s="200">
        <v>0</v>
      </c>
      <c r="U260" s="200">
        <v>1.345298981462415E-4</v>
      </c>
      <c r="V260" s="200">
        <v>1.3731007893076879E-4</v>
      </c>
      <c r="W260" s="200">
        <v>2.5884029627300909E-4</v>
      </c>
      <c r="X260" s="200">
        <v>6.5441473829164313E-5</v>
      </c>
      <c r="Y260" s="200">
        <v>1.4251481529936009E-4</v>
      </c>
      <c r="Z260" s="200">
        <v>6.9740534232589117E-4</v>
      </c>
      <c r="AA260" s="200">
        <v>1.4725292359482487E-4</v>
      </c>
      <c r="AB260" s="200">
        <v>1.2464486930500212E-4</v>
      </c>
      <c r="AC260" s="200">
        <v>3.4039295894078682E-4</v>
      </c>
      <c r="AD260" s="200">
        <v>4.7850417617181237E-4</v>
      </c>
      <c r="AE260" s="200">
        <v>1.5696798870044983E-3</v>
      </c>
      <c r="AF260" s="200">
        <v>8.5607913418716004E-3</v>
      </c>
      <c r="AG260" s="200">
        <v>5.5487220898603603E-4</v>
      </c>
      <c r="AH260" s="200">
        <v>3.4286613433484451E-3</v>
      </c>
      <c r="AI260" s="200">
        <v>1.2870186891593654E-2</v>
      </c>
      <c r="AJ260" s="200">
        <v>3.839060872384351E-3</v>
      </c>
      <c r="AK260" s="200">
        <v>3.4061604391010369E-3</v>
      </c>
      <c r="AL260" s="200">
        <v>4.017522492679274E-3</v>
      </c>
      <c r="AM260" s="200">
        <v>2.4601682813086775E-4</v>
      </c>
      <c r="AN260" s="200">
        <v>1.2480703950579549E-3</v>
      </c>
      <c r="AO260" s="200">
        <v>1.8096086337594321E-2</v>
      </c>
      <c r="AP260" s="200">
        <v>5.5327539672287429E-3</v>
      </c>
      <c r="AQ260" s="200">
        <v>3.5184941295122031E-3</v>
      </c>
      <c r="AR260" s="200">
        <v>1.5246812132808827E-2</v>
      </c>
      <c r="AS260" s="200">
        <v>7.5833129558432183E-5</v>
      </c>
    </row>
    <row r="261" spans="1:48">
      <c r="A261" s="119" t="s">
        <v>216</v>
      </c>
      <c r="B261" s="120" t="s">
        <v>5</v>
      </c>
      <c r="C261" s="200">
        <v>2.6684254337403794E-3</v>
      </c>
      <c r="D261" s="200">
        <v>0</v>
      </c>
      <c r="E261" s="200">
        <v>6.6762654811953186E-3</v>
      </c>
      <c r="F261" s="200">
        <v>1.4064526057970636E-2</v>
      </c>
      <c r="G261" s="200">
        <v>6.243422140498467E-4</v>
      </c>
      <c r="H261" s="200">
        <v>1.3216365307998773E-3</v>
      </c>
      <c r="I261" s="200">
        <v>1.4244164709336464E-3</v>
      </c>
      <c r="J261" s="200">
        <v>1.4853616532721009E-4</v>
      </c>
      <c r="K261" s="200">
        <v>6.6998270344170436E-4</v>
      </c>
      <c r="L261" s="200">
        <v>6.7195051327930034E-5</v>
      </c>
      <c r="M261" s="200">
        <v>1.0652787736771501E-3</v>
      </c>
      <c r="N261" s="200">
        <v>8.0791711941249206E-5</v>
      </c>
      <c r="O261" s="200">
        <v>0</v>
      </c>
      <c r="P261" s="200">
        <v>7.6249785392328451E-4</v>
      </c>
      <c r="Q261" s="200">
        <v>1.1478573329784404E-3</v>
      </c>
      <c r="R261" s="200">
        <v>3.6482566922472655E-3</v>
      </c>
      <c r="S261" s="200">
        <v>6.7314020300199967E-4</v>
      </c>
      <c r="T261" s="200">
        <v>0</v>
      </c>
      <c r="U261" s="200">
        <v>5.8450469580342574E-4</v>
      </c>
      <c r="V261" s="200">
        <v>2.7574667840576342E-4</v>
      </c>
      <c r="W261" s="200">
        <v>1.7724796361193497E-3</v>
      </c>
      <c r="X261" s="200">
        <v>1.6403637898965003E-5</v>
      </c>
      <c r="Y261" s="200">
        <v>1.4060943593200194E-3</v>
      </c>
      <c r="Z261" s="200">
        <v>2.7384629922662922E-3</v>
      </c>
      <c r="AA261" s="200">
        <v>2.7235233292650009E-3</v>
      </c>
      <c r="AB261" s="200">
        <v>2.4792024583984615E-4</v>
      </c>
      <c r="AC261" s="200">
        <v>1.6360743764945662E-3</v>
      </c>
      <c r="AD261" s="200">
        <v>3.1185031185031182E-3</v>
      </c>
      <c r="AE261" s="200">
        <v>9.9571062281103117E-4</v>
      </c>
      <c r="AF261" s="200">
        <v>1.9420122928955868E-3</v>
      </c>
      <c r="AG261" s="200">
        <v>3.1742271766579408E-3</v>
      </c>
      <c r="AH261" s="200">
        <v>1.6581746693340789E-3</v>
      </c>
      <c r="AI261" s="200">
        <v>2.4867911547502997E-3</v>
      </c>
      <c r="AJ261" s="200">
        <v>8.2748083721960915E-3</v>
      </c>
      <c r="AK261" s="200">
        <v>2.8252761365664954E-3</v>
      </c>
      <c r="AL261" s="200">
        <v>5.2749556134608897E-4</v>
      </c>
      <c r="AM261" s="200">
        <v>2.6722311038405769E-3</v>
      </c>
      <c r="AN261" s="200">
        <v>1.5746983300853835E-3</v>
      </c>
      <c r="AO261" s="200">
        <v>2.5514924564570851E-3</v>
      </c>
      <c r="AP261" s="200">
        <v>7.7596265133067911E-4</v>
      </c>
      <c r="AQ261" s="200">
        <v>1.9108915278270118E-3</v>
      </c>
      <c r="AR261" s="200">
        <v>3.0973326407082846E-3</v>
      </c>
      <c r="AS261" s="200">
        <v>1.3179173086473202E-3</v>
      </c>
    </row>
    <row r="265" spans="1:48">
      <c r="A265" s="201" t="s">
        <v>228</v>
      </c>
    </row>
    <row r="266" spans="1:48">
      <c r="A266" s="480" t="s">
        <v>157</v>
      </c>
      <c r="B266" s="481"/>
      <c r="C266" s="109">
        <v>1</v>
      </c>
      <c r="D266" s="110">
        <v>2</v>
      </c>
      <c r="E266" s="110">
        <v>3</v>
      </c>
      <c r="F266" s="110">
        <v>4</v>
      </c>
      <c r="G266" s="110">
        <v>5</v>
      </c>
      <c r="H266" s="110">
        <v>6</v>
      </c>
      <c r="I266" s="110">
        <v>7</v>
      </c>
      <c r="J266" s="110">
        <v>8</v>
      </c>
      <c r="K266" s="110">
        <v>9</v>
      </c>
      <c r="L266" s="110">
        <v>10</v>
      </c>
      <c r="M266" s="110">
        <v>11</v>
      </c>
      <c r="N266" s="110">
        <v>12</v>
      </c>
      <c r="O266" s="110">
        <v>13</v>
      </c>
      <c r="P266" s="110">
        <v>14</v>
      </c>
      <c r="Q266" s="110">
        <v>15</v>
      </c>
      <c r="R266" s="110">
        <v>16</v>
      </c>
      <c r="S266" s="110">
        <v>17</v>
      </c>
      <c r="T266" s="110">
        <v>18</v>
      </c>
      <c r="U266" s="110">
        <v>19</v>
      </c>
      <c r="V266" s="110">
        <v>20</v>
      </c>
      <c r="W266" s="110">
        <v>21</v>
      </c>
      <c r="X266" s="110">
        <v>22</v>
      </c>
      <c r="Y266" s="110">
        <v>23</v>
      </c>
      <c r="Z266" s="110">
        <v>24</v>
      </c>
      <c r="AA266" s="110">
        <v>25</v>
      </c>
      <c r="AB266" s="110">
        <v>26</v>
      </c>
      <c r="AC266" s="110">
        <v>27</v>
      </c>
      <c r="AD266" s="110">
        <v>28</v>
      </c>
      <c r="AE266" s="110">
        <v>29</v>
      </c>
      <c r="AF266" s="110">
        <v>30</v>
      </c>
      <c r="AG266" s="110">
        <v>31</v>
      </c>
      <c r="AH266" s="110">
        <v>32</v>
      </c>
      <c r="AI266" s="110">
        <v>33</v>
      </c>
      <c r="AJ266" s="110">
        <v>34</v>
      </c>
      <c r="AK266" s="110">
        <v>35</v>
      </c>
      <c r="AL266" s="110">
        <v>36</v>
      </c>
      <c r="AM266" s="110">
        <v>37</v>
      </c>
      <c r="AN266" s="110">
        <v>38</v>
      </c>
      <c r="AO266" s="110">
        <v>39</v>
      </c>
      <c r="AP266" s="110">
        <v>40</v>
      </c>
      <c r="AQ266" s="110">
        <v>41</v>
      </c>
      <c r="AR266" s="110">
        <v>42</v>
      </c>
      <c r="AS266" s="110">
        <v>43</v>
      </c>
    </row>
    <row r="267" spans="1:48" ht="54">
      <c r="A267" s="482"/>
      <c r="B267" s="483"/>
      <c r="C267" s="114" t="s">
        <v>22</v>
      </c>
      <c r="D267" s="115" t="s">
        <v>24</v>
      </c>
      <c r="E267" s="115" t="s">
        <v>26</v>
      </c>
      <c r="F267" s="115" t="s">
        <v>28</v>
      </c>
      <c r="G267" s="116" t="s">
        <v>30</v>
      </c>
      <c r="H267" s="115" t="s">
        <v>32</v>
      </c>
      <c r="I267" s="116" t="s">
        <v>34</v>
      </c>
      <c r="J267" s="115" t="s">
        <v>36</v>
      </c>
      <c r="K267" s="115" t="s">
        <v>38</v>
      </c>
      <c r="L267" s="116" t="s">
        <v>40</v>
      </c>
      <c r="M267" s="116" t="s">
        <v>42</v>
      </c>
      <c r="N267" s="115" t="s">
        <v>44</v>
      </c>
      <c r="O267" s="115" t="s">
        <v>46</v>
      </c>
      <c r="P267" s="115" t="s">
        <v>48</v>
      </c>
      <c r="Q267" s="115" t="s">
        <v>50</v>
      </c>
      <c r="R267" s="115" t="s">
        <v>52</v>
      </c>
      <c r="S267" s="115" t="s">
        <v>54</v>
      </c>
      <c r="T267" s="115" t="s">
        <v>56</v>
      </c>
      <c r="U267" s="116" t="s">
        <v>58</v>
      </c>
      <c r="V267" s="116" t="s">
        <v>60</v>
      </c>
      <c r="W267" s="115" t="s">
        <v>62</v>
      </c>
      <c r="X267" s="115" t="s">
        <v>64</v>
      </c>
      <c r="Y267" s="116" t="s">
        <v>66</v>
      </c>
      <c r="Z267" s="115" t="s">
        <v>68</v>
      </c>
      <c r="AA267" s="115" t="s">
        <v>69</v>
      </c>
      <c r="AB267" s="115" t="s">
        <v>70</v>
      </c>
      <c r="AC267" s="115" t="s">
        <v>71</v>
      </c>
      <c r="AD267" s="115" t="s">
        <v>72</v>
      </c>
      <c r="AE267" s="115" t="s">
        <v>153</v>
      </c>
      <c r="AF267" s="115" t="s">
        <v>73</v>
      </c>
      <c r="AG267" s="115" t="s">
        <v>74</v>
      </c>
      <c r="AH267" s="115" t="s">
        <v>75</v>
      </c>
      <c r="AI267" s="116" t="s">
        <v>76</v>
      </c>
      <c r="AJ267" s="116" t="s">
        <v>77</v>
      </c>
      <c r="AK267" s="116" t="s">
        <v>78</v>
      </c>
      <c r="AL267" s="116" t="s">
        <v>19</v>
      </c>
      <c r="AM267" s="116" t="s">
        <v>20</v>
      </c>
      <c r="AN267" s="116" t="s">
        <v>79</v>
      </c>
      <c r="AO267" s="115" t="s">
        <v>11</v>
      </c>
      <c r="AP267" s="115" t="s">
        <v>14</v>
      </c>
      <c r="AQ267" s="115" t="s">
        <v>15</v>
      </c>
      <c r="AR267" s="115" t="s">
        <v>80</v>
      </c>
      <c r="AS267" s="115" t="s">
        <v>5</v>
      </c>
      <c r="AU267" s="107" t="s">
        <v>229</v>
      </c>
      <c r="AV267" s="107" t="s">
        <v>230</v>
      </c>
    </row>
    <row r="268" spans="1:48">
      <c r="A268" s="119" t="s">
        <v>180</v>
      </c>
      <c r="B268" s="120" t="s">
        <v>22</v>
      </c>
      <c r="C268" s="200">
        <f t="array" ref="C268:AV310">MINVERSE(C122:AS164-C219:AS261)</f>
        <v>1.1916282421928999</v>
      </c>
      <c r="D268" s="200">
        <v>2.6525568985706089E-3</v>
      </c>
      <c r="E268" s="200">
        <v>4.969739523302024E-3</v>
      </c>
      <c r="F268" s="200">
        <v>3.8974060292147221E-5</v>
      </c>
      <c r="G268" s="200">
        <v>0.15608284470313133</v>
      </c>
      <c r="H268" s="200">
        <v>1.1122468922574904E-3</v>
      </c>
      <c r="I268" s="200">
        <v>8.4568803667084793E-5</v>
      </c>
      <c r="J268" s="200">
        <v>2.2065890308719543E-4</v>
      </c>
      <c r="K268" s="200">
        <v>1.2513335946469535E-2</v>
      </c>
      <c r="L268" s="200">
        <v>1.4856139140146729E-5</v>
      </c>
      <c r="M268" s="200">
        <v>4.5424961321205735E-5</v>
      </c>
      <c r="N268" s="200">
        <v>3.5166136049081467E-5</v>
      </c>
      <c r="O268" s="200">
        <v>5.7806362934726782E-5</v>
      </c>
      <c r="P268" s="200">
        <v>7.2910131523050892E-5</v>
      </c>
      <c r="Q268" s="200">
        <v>2.4225788779137681E-5</v>
      </c>
      <c r="R268" s="200">
        <v>5.411999521016447E-5</v>
      </c>
      <c r="S268" s="200">
        <v>1.5255511834780292E-5</v>
      </c>
      <c r="T268" s="200">
        <v>6.0931260635961628E-5</v>
      </c>
      <c r="U268" s="200">
        <v>1.113291198440444E-3</v>
      </c>
      <c r="V268" s="200">
        <v>7.6234268586242333E-4</v>
      </c>
      <c r="W268" s="200">
        <v>2.0911903142386652E-3</v>
      </c>
      <c r="X268" s="200">
        <v>3.7983362172253937E-5</v>
      </c>
      <c r="Y268" s="200">
        <v>7.1091860263895547E-5</v>
      </c>
      <c r="Z268" s="200">
        <v>3.4750607781401367E-4</v>
      </c>
      <c r="AA268" s="200">
        <v>2.6950654302754932E-5</v>
      </c>
      <c r="AB268" s="200">
        <v>1.2937186986860723E-5</v>
      </c>
      <c r="AC268" s="200">
        <v>4.5656700204872361E-4</v>
      </c>
      <c r="AD268" s="200">
        <v>1.0434222172369222E-4</v>
      </c>
      <c r="AE268" s="200">
        <v>5.7529322488171534E-5</v>
      </c>
      <c r="AF268" s="200">
        <v>1.3492738201008507E-4</v>
      </c>
      <c r="AG268" s="200">
        <v>8.3347685210513207E-5</v>
      </c>
      <c r="AH268" s="200">
        <v>2.8762236752145447E-3</v>
      </c>
      <c r="AI268" s="200">
        <v>2.4030796421580345E-3</v>
      </c>
      <c r="AJ268" s="200">
        <v>2.2095493751667196E-3</v>
      </c>
      <c r="AK268" s="200">
        <v>7.8475139391315951E-5</v>
      </c>
      <c r="AL268" s="200">
        <v>1.5496098852357346E-4</v>
      </c>
      <c r="AM268" s="200">
        <v>7.1571886685309753E-5</v>
      </c>
      <c r="AN268" s="200">
        <v>4.9019006382129261E-5</v>
      </c>
      <c r="AO268" s="200">
        <v>1.4684160581997237E-2</v>
      </c>
      <c r="AP268" s="200">
        <v>3.745376670859378E-2</v>
      </c>
      <c r="AQ268" s="200">
        <v>1.1495933444313482E-4</v>
      </c>
      <c r="AR268" s="200">
        <v>8.6020239117931708E-3</v>
      </c>
      <c r="AS268" s="200">
        <v>1.2101601069018998E-4</v>
      </c>
      <c r="AT268" s="107" t="e">
        <v>#N/A</v>
      </c>
      <c r="AU268" s="202" t="e">
        <v>#N/A</v>
      </c>
      <c r="AV268" s="182" t="e">
        <v>#N/A</v>
      </c>
    </row>
    <row r="269" spans="1:48">
      <c r="A269" s="119" t="s">
        <v>128</v>
      </c>
      <c r="B269" s="120" t="s">
        <v>24</v>
      </c>
      <c r="C269" s="200">
        <v>7.1207912301781968E-5</v>
      </c>
      <c r="D269" s="200">
        <v>1.0966786288898467</v>
      </c>
      <c r="E269" s="200">
        <v>4.8227920845950786E-5</v>
      </c>
      <c r="F269" s="200">
        <v>2.4415179131691003E-6</v>
      </c>
      <c r="G269" s="200">
        <v>1.2437023713475408E-4</v>
      </c>
      <c r="H269" s="200">
        <v>5.1138336309779111E-7</v>
      </c>
      <c r="I269" s="200">
        <v>9.3566764642071289E-3</v>
      </c>
      <c r="J269" s="200">
        <v>1.05727448437994E-6</v>
      </c>
      <c r="K269" s="200">
        <v>1.6324401010239631E-6</v>
      </c>
      <c r="L269" s="200">
        <v>3.325811590817381E-7</v>
      </c>
      <c r="M269" s="200">
        <v>1.5179692742373319E-6</v>
      </c>
      <c r="N269" s="200">
        <v>3.3541303708163242E-6</v>
      </c>
      <c r="O269" s="200">
        <v>1.1733076253940788E-6</v>
      </c>
      <c r="P269" s="200">
        <v>2.1012486921226681E-6</v>
      </c>
      <c r="Q269" s="200">
        <v>3.3738017593332016E-7</v>
      </c>
      <c r="R269" s="200">
        <v>1.126765359638759E-6</v>
      </c>
      <c r="S269" s="200">
        <v>2.8296414885555489E-7</v>
      </c>
      <c r="T269" s="200">
        <v>6.8443200134883665E-7</v>
      </c>
      <c r="U269" s="200">
        <v>6.8467414550841902E-6</v>
      </c>
      <c r="V269" s="200">
        <v>3.391681144451786E-5</v>
      </c>
      <c r="W269" s="200">
        <v>1.0439779350855736E-4</v>
      </c>
      <c r="X269" s="200">
        <v>1.4071904267878203E-6</v>
      </c>
      <c r="Y269" s="200">
        <v>2.2819481434877812E-6</v>
      </c>
      <c r="Z269" s="200">
        <v>2.3591623995749989E-6</v>
      </c>
      <c r="AA269" s="200">
        <v>1.5948987939275057E-6</v>
      </c>
      <c r="AB269" s="200">
        <v>8.8827483323341815E-7</v>
      </c>
      <c r="AC269" s="200">
        <v>1.4064820087035269E-6</v>
      </c>
      <c r="AD269" s="200">
        <v>7.0075364744223645E-7</v>
      </c>
      <c r="AE269" s="200">
        <v>2.9054793434284001E-6</v>
      </c>
      <c r="AF269" s="200">
        <v>2.6963192813318805E-6</v>
      </c>
      <c r="AG269" s="200">
        <v>3.3114192703063443E-6</v>
      </c>
      <c r="AH269" s="200">
        <v>2.1597423061830671E-5</v>
      </c>
      <c r="AI269" s="200">
        <v>3.3106529728233817E-5</v>
      </c>
      <c r="AJ269" s="200">
        <v>1.3350685485416858E-5</v>
      </c>
      <c r="AK269" s="200">
        <v>1.8926910691598129E-6</v>
      </c>
      <c r="AL269" s="200">
        <v>2.8266575926030433E-6</v>
      </c>
      <c r="AM269" s="200">
        <v>8.8979366199517564E-7</v>
      </c>
      <c r="AN269" s="200">
        <v>2.2936528529793308E-6</v>
      </c>
      <c r="AO269" s="200">
        <v>4.8763980340552163E-4</v>
      </c>
      <c r="AP269" s="200">
        <v>6.2075812619034909E-4</v>
      </c>
      <c r="AQ269" s="200">
        <v>2.9598704508952393E-6</v>
      </c>
      <c r="AR269" s="200">
        <v>9.3412210108449905E-5</v>
      </c>
      <c r="AS269" s="200">
        <v>7.4330656666912155E-7</v>
      </c>
      <c r="AT269" s="107" t="e">
        <v>#N/A</v>
      </c>
      <c r="AU269" s="202" t="e">
        <v>#N/A</v>
      </c>
      <c r="AV269" s="182" t="e">
        <v>#N/A</v>
      </c>
    </row>
    <row r="270" spans="1:48">
      <c r="A270" s="119" t="s">
        <v>125</v>
      </c>
      <c r="B270" s="120" t="s">
        <v>26</v>
      </c>
      <c r="C270" s="200">
        <v>4.0211082418260412E-4</v>
      </c>
      <c r="D270" s="200">
        <v>1.3089528372489393E-4</v>
      </c>
      <c r="E270" s="200">
        <v>1.0329146755139624</v>
      </c>
      <c r="F270" s="200">
        <v>2.2022749223226733E-6</v>
      </c>
      <c r="G270" s="200">
        <v>7.70446952017626E-3</v>
      </c>
      <c r="H270" s="200">
        <v>4.3763844983165595E-6</v>
      </c>
      <c r="I270" s="200">
        <v>2.5819334494265276E-6</v>
      </c>
      <c r="J270" s="200">
        <v>9.3833428808963321E-6</v>
      </c>
      <c r="K270" s="200">
        <v>7.3269566001785914E-6</v>
      </c>
      <c r="L270" s="200">
        <v>5.1565643875385196E-7</v>
      </c>
      <c r="M270" s="200">
        <v>1.5724821619458836E-6</v>
      </c>
      <c r="N270" s="200">
        <v>8.7757638582593078E-7</v>
      </c>
      <c r="O270" s="200">
        <v>2.0591197574094759E-6</v>
      </c>
      <c r="P270" s="200">
        <v>3.0493875939173246E-6</v>
      </c>
      <c r="Q270" s="200">
        <v>6.6377786234184572E-7</v>
      </c>
      <c r="R270" s="200">
        <v>2.8074936654775026E-6</v>
      </c>
      <c r="S270" s="200">
        <v>4.6325196871442884E-7</v>
      </c>
      <c r="T270" s="200">
        <v>9.115091480996328E-7</v>
      </c>
      <c r="U270" s="200">
        <v>3.8573539086915744E-5</v>
      </c>
      <c r="V270" s="200">
        <v>2.4191301686684784E-6</v>
      </c>
      <c r="W270" s="200">
        <v>4.455654079148841E-6</v>
      </c>
      <c r="X270" s="200">
        <v>3.1248586693375471E-6</v>
      </c>
      <c r="Y270" s="200">
        <v>2.981970746315939E-6</v>
      </c>
      <c r="Z270" s="200">
        <v>3.2933708440796031E-6</v>
      </c>
      <c r="AA270" s="200">
        <v>2.0104513776555291E-6</v>
      </c>
      <c r="AB270" s="200">
        <v>5.4604006810357426E-7</v>
      </c>
      <c r="AC270" s="200">
        <v>7.6461800343995747E-5</v>
      </c>
      <c r="AD270" s="200">
        <v>1.6147486282066961E-5</v>
      </c>
      <c r="AE270" s="200">
        <v>5.0579764701074378E-6</v>
      </c>
      <c r="AF270" s="200">
        <v>1.5726184521753086E-5</v>
      </c>
      <c r="AG270" s="200">
        <v>7.9252261161540967E-6</v>
      </c>
      <c r="AH270" s="200">
        <v>1.8156187773042326E-4</v>
      </c>
      <c r="AI270" s="200">
        <v>7.7508690787944201E-4</v>
      </c>
      <c r="AJ270" s="200">
        <v>1.5537850803917817E-5</v>
      </c>
      <c r="AK270" s="200">
        <v>8.4599097414205101E-6</v>
      </c>
      <c r="AL270" s="200">
        <v>1.7958504707845595E-5</v>
      </c>
      <c r="AM270" s="200">
        <v>2.3960884308321006E-6</v>
      </c>
      <c r="AN270" s="200">
        <v>2.9411362150184292E-6</v>
      </c>
      <c r="AO270" s="200">
        <v>5.8387126551320669E-3</v>
      </c>
      <c r="AP270" s="200">
        <v>8.2390611559583458E-3</v>
      </c>
      <c r="AQ270" s="200">
        <v>1.2975006427235573E-5</v>
      </c>
      <c r="AR270" s="200">
        <v>1.2293802765209365E-3</v>
      </c>
      <c r="AS270" s="200">
        <v>3.513797232141326E-6</v>
      </c>
      <c r="AT270" s="107" t="e">
        <v>#N/A</v>
      </c>
      <c r="AU270" s="202" t="e">
        <v>#N/A</v>
      </c>
      <c r="AV270" s="182" t="e">
        <v>#N/A</v>
      </c>
    </row>
    <row r="271" spans="1:48">
      <c r="A271" s="119" t="s">
        <v>124</v>
      </c>
      <c r="B271" s="120" t="s">
        <v>28</v>
      </c>
      <c r="C271" s="200">
        <v>8.717298196972657E-4</v>
      </c>
      <c r="D271" s="200">
        <v>5.2141620687907726E-4</v>
      </c>
      <c r="E271" s="200">
        <v>1.1430254707203292E-3</v>
      </c>
      <c r="F271" s="200">
        <v>1.0022114737757253</v>
      </c>
      <c r="G271" s="200">
        <v>6.3142532811077674E-4</v>
      </c>
      <c r="H271" s="200">
        <v>2.8410846144764007E-4</v>
      </c>
      <c r="I271" s="200">
        <v>3.4859073983524739E-4</v>
      </c>
      <c r="J271" s="200">
        <v>1.4191917691789176E-3</v>
      </c>
      <c r="K271" s="200">
        <v>1.8660024669816691E-3</v>
      </c>
      <c r="L271" s="200">
        <v>6.7303089352991771E-2</v>
      </c>
      <c r="M271" s="200">
        <v>9.5751382198249017E-3</v>
      </c>
      <c r="N271" s="200">
        <v>9.2846161125378717E-4</v>
      </c>
      <c r="O271" s="200">
        <v>6.3455714360733414E-4</v>
      </c>
      <c r="P271" s="200">
        <v>5.4462441804884235E-4</v>
      </c>
      <c r="Q271" s="200">
        <v>1.9149512583723356E-4</v>
      </c>
      <c r="R271" s="200">
        <v>3.6056362597583188E-4</v>
      </c>
      <c r="S271" s="200">
        <v>1.2742855581871466E-4</v>
      </c>
      <c r="T271" s="200">
        <v>8.4375854554867829E-4</v>
      </c>
      <c r="U271" s="200">
        <v>7.5252067034074636E-4</v>
      </c>
      <c r="V271" s="200">
        <v>1.0028010906287226E-3</v>
      </c>
      <c r="W271" s="200">
        <v>3.5512125594169483E-3</v>
      </c>
      <c r="X271" s="200">
        <v>1.8757795756630238E-2</v>
      </c>
      <c r="Y271" s="200">
        <v>9.8443826215593869E-4</v>
      </c>
      <c r="Z271" s="200">
        <v>9.1724667529913739E-4</v>
      </c>
      <c r="AA271" s="200">
        <v>1.9760268922266802E-4</v>
      </c>
      <c r="AB271" s="200">
        <v>1.1732178511584423E-4</v>
      </c>
      <c r="AC271" s="200">
        <v>1.4493039689723946E-3</v>
      </c>
      <c r="AD271" s="200">
        <v>6.2395302437188386E-4</v>
      </c>
      <c r="AE271" s="200">
        <v>2.0052333064620405E-4</v>
      </c>
      <c r="AF271" s="200">
        <v>3.3652988719942099E-4</v>
      </c>
      <c r="AG271" s="200">
        <v>6.4726456383900884E-4</v>
      </c>
      <c r="AH271" s="200">
        <v>6.4562083664385778E-4</v>
      </c>
      <c r="AI271" s="200">
        <v>4.901125709106907E-4</v>
      </c>
      <c r="AJ271" s="200">
        <v>3.8712260828946063E-4</v>
      </c>
      <c r="AK271" s="200">
        <v>8.4853652209554529E-4</v>
      </c>
      <c r="AL271" s="200">
        <v>4.5698428985436622E-4</v>
      </c>
      <c r="AM271" s="200">
        <v>1.8790390043562762E-4</v>
      </c>
      <c r="AN271" s="200">
        <v>2.4230479642344834E-4</v>
      </c>
      <c r="AO271" s="200">
        <v>1.2878484062812585E-3</v>
      </c>
      <c r="AP271" s="200">
        <v>7.6427978586715367E-4</v>
      </c>
      <c r="AQ271" s="200">
        <v>1.8461795020559078E-3</v>
      </c>
      <c r="AR271" s="200">
        <v>1.0639889587267177E-3</v>
      </c>
      <c r="AS271" s="200">
        <v>3.1965070776444757E-4</v>
      </c>
      <c r="AT271" s="107" t="e">
        <v>#N/A</v>
      </c>
      <c r="AU271" s="202" t="e">
        <v>#N/A</v>
      </c>
      <c r="AV271" s="182" t="e">
        <v>#N/A</v>
      </c>
    </row>
    <row r="272" spans="1:48">
      <c r="A272" s="119" t="s">
        <v>129</v>
      </c>
      <c r="B272" s="120" t="s">
        <v>30</v>
      </c>
      <c r="C272" s="200">
        <v>5.5260948515150066E-2</v>
      </c>
      <c r="D272" s="200">
        <v>1.8095663124853879E-2</v>
      </c>
      <c r="E272" s="200">
        <v>3.3740769274949511E-2</v>
      </c>
      <c r="F272" s="200">
        <v>3.4833045107594692E-5</v>
      </c>
      <c r="G272" s="200">
        <v>1.0693608370395267</v>
      </c>
      <c r="H272" s="200">
        <v>4.796537159946965E-4</v>
      </c>
      <c r="I272" s="200">
        <v>1.8713643827940958E-4</v>
      </c>
      <c r="J272" s="200">
        <v>1.1906115809015301E-3</v>
      </c>
      <c r="K272" s="200">
        <v>7.278005897427398E-4</v>
      </c>
      <c r="L272" s="200">
        <v>8.6721739036635466E-6</v>
      </c>
      <c r="M272" s="200">
        <v>2.8580637279343738E-5</v>
      </c>
      <c r="N272" s="200">
        <v>1.3351231346979425E-5</v>
      </c>
      <c r="O272" s="200">
        <v>2.6520778406484056E-5</v>
      </c>
      <c r="P272" s="200">
        <v>5.3339232888169821E-5</v>
      </c>
      <c r="Q272" s="200">
        <v>1.1375741781341254E-5</v>
      </c>
      <c r="R272" s="200">
        <v>4.519600217254088E-5</v>
      </c>
      <c r="S272" s="200">
        <v>7.8178570525098145E-6</v>
      </c>
      <c r="T272" s="200">
        <v>2.1527401567415438E-5</v>
      </c>
      <c r="U272" s="200">
        <v>2.119961392507937E-4</v>
      </c>
      <c r="V272" s="200">
        <v>6.7373535220882947E-5</v>
      </c>
      <c r="W272" s="200">
        <v>2.5201185232285786E-4</v>
      </c>
      <c r="X272" s="200">
        <v>4.4481852472430113E-5</v>
      </c>
      <c r="Y272" s="200">
        <v>4.9033177804998023E-5</v>
      </c>
      <c r="Z272" s="200">
        <v>1.0714685622661818E-4</v>
      </c>
      <c r="AA272" s="200">
        <v>2.8181423872746761E-5</v>
      </c>
      <c r="AB272" s="200">
        <v>8.111931055307937E-6</v>
      </c>
      <c r="AC272" s="200">
        <v>9.8343113557195741E-4</v>
      </c>
      <c r="AD272" s="200">
        <v>2.0925141459148111E-4</v>
      </c>
      <c r="AE272" s="200">
        <v>7.4416870969435165E-5</v>
      </c>
      <c r="AF272" s="200">
        <v>2.0408924545760052E-4</v>
      </c>
      <c r="AG272" s="200">
        <v>1.8691455792729729E-4</v>
      </c>
      <c r="AH272" s="200">
        <v>3.6841526205576504E-3</v>
      </c>
      <c r="AI272" s="200">
        <v>3.8980528950618635E-3</v>
      </c>
      <c r="AJ272" s="200">
        <v>1.103880195789994E-3</v>
      </c>
      <c r="AK272" s="200">
        <v>1.1534449051212832E-4</v>
      </c>
      <c r="AL272" s="200">
        <v>2.2988503133179497E-4</v>
      </c>
      <c r="AM272" s="200">
        <v>1.1278391825241396E-4</v>
      </c>
      <c r="AN272" s="200">
        <v>4.2100504420231841E-5</v>
      </c>
      <c r="AO272" s="200">
        <v>2.8990917716655632E-2</v>
      </c>
      <c r="AP272" s="200">
        <v>0.12141390886208399</v>
      </c>
      <c r="AQ272" s="200">
        <v>1.6958073110775188E-4</v>
      </c>
      <c r="AR272" s="200">
        <v>1.5218376531584719E-2</v>
      </c>
      <c r="AS272" s="200">
        <v>1.7408762258662962E-4</v>
      </c>
      <c r="AT272" s="107" t="e">
        <v>#N/A</v>
      </c>
      <c r="AU272" s="202" t="e">
        <v>#N/A</v>
      </c>
      <c r="AV272" s="182" t="e">
        <v>#N/A</v>
      </c>
    </row>
    <row r="273" spans="1:48">
      <c r="A273" s="119" t="s">
        <v>126</v>
      </c>
      <c r="B273" s="120" t="s">
        <v>32</v>
      </c>
      <c r="C273" s="200">
        <v>1.4908038227187146E-5</v>
      </c>
      <c r="D273" s="200">
        <v>5.9622001887423258E-6</v>
      </c>
      <c r="E273" s="200">
        <v>1.0788735255634061E-4</v>
      </c>
      <c r="F273" s="200">
        <v>9.4251448052276846E-6</v>
      </c>
      <c r="G273" s="200">
        <v>5.8092515095822502E-6</v>
      </c>
      <c r="H273" s="200">
        <v>1.0005917035269751</v>
      </c>
      <c r="I273" s="200">
        <v>1.9979995195090883E-5</v>
      </c>
      <c r="J273" s="200">
        <v>8.6232696444421797E-6</v>
      </c>
      <c r="K273" s="200">
        <v>4.279814875134984E-6</v>
      </c>
      <c r="L273" s="200">
        <v>1.1308076410046192E-6</v>
      </c>
      <c r="M273" s="200">
        <v>4.0983155987684777E-6</v>
      </c>
      <c r="N273" s="200">
        <v>1.5993114337148714E-5</v>
      </c>
      <c r="O273" s="200">
        <v>1.564056587234476E-6</v>
      </c>
      <c r="P273" s="200">
        <v>5.5764599403498634E-6</v>
      </c>
      <c r="Q273" s="200">
        <v>6.3156381189831924E-6</v>
      </c>
      <c r="R273" s="200">
        <v>6.5978866035696099E-6</v>
      </c>
      <c r="S273" s="200">
        <v>9.8844625863023742E-7</v>
      </c>
      <c r="T273" s="200">
        <v>3.2411858219925639E-6</v>
      </c>
      <c r="U273" s="200">
        <v>4.9458485348936717E-6</v>
      </c>
      <c r="V273" s="200">
        <v>1.9791271114271652E-5</v>
      </c>
      <c r="W273" s="200">
        <v>5.795578450638183E-6</v>
      </c>
      <c r="X273" s="200">
        <v>1.4468210059393074E-6</v>
      </c>
      <c r="Y273" s="200">
        <v>5.5477670122874176E-6</v>
      </c>
      <c r="Z273" s="200">
        <v>1.4784709833558022E-5</v>
      </c>
      <c r="AA273" s="200">
        <v>3.4326771754763155E-6</v>
      </c>
      <c r="AB273" s="200">
        <v>6.7837628858848408E-7</v>
      </c>
      <c r="AC273" s="200">
        <v>7.3714287615142675E-6</v>
      </c>
      <c r="AD273" s="200">
        <v>4.7099515771404988E-6</v>
      </c>
      <c r="AE273" s="200">
        <v>4.1320950910766962E-6</v>
      </c>
      <c r="AF273" s="200">
        <v>3.5100677367546982E-6</v>
      </c>
      <c r="AG273" s="200">
        <v>1.0500071444829908E-5</v>
      </c>
      <c r="AH273" s="200">
        <v>1.5629534917389563E-6</v>
      </c>
      <c r="AI273" s="200">
        <v>1.327626016356982E-5</v>
      </c>
      <c r="AJ273" s="200">
        <v>6.4111702277528309E-5</v>
      </c>
      <c r="AK273" s="200">
        <v>3.1879491891727516E-6</v>
      </c>
      <c r="AL273" s="200">
        <v>4.6171053714562851E-6</v>
      </c>
      <c r="AM273" s="200">
        <v>2.312379945016707E-6</v>
      </c>
      <c r="AN273" s="200">
        <v>6.9151233778281929E-6</v>
      </c>
      <c r="AO273" s="200">
        <v>2.7587151592588412E-5</v>
      </c>
      <c r="AP273" s="200">
        <v>5.3458801070697649E-6</v>
      </c>
      <c r="AQ273" s="200">
        <v>2.8366150917931713E-6</v>
      </c>
      <c r="AR273" s="200">
        <v>1.6625930153713967E-5</v>
      </c>
      <c r="AS273" s="200">
        <v>7.7816787450426806E-5</v>
      </c>
      <c r="AT273" s="107" t="e">
        <v>#N/A</v>
      </c>
      <c r="AU273" s="202" t="e">
        <v>#N/A</v>
      </c>
      <c r="AV273" s="182" t="e">
        <v>#N/A</v>
      </c>
    </row>
    <row r="274" spans="1:48">
      <c r="A274" s="119" t="s">
        <v>127</v>
      </c>
      <c r="B274" s="120" t="s">
        <v>34</v>
      </c>
      <c r="C274" s="200">
        <v>2.2866890603408013E-4</v>
      </c>
      <c r="D274" s="200">
        <v>5.8040191320139593E-4</v>
      </c>
      <c r="E274" s="200">
        <v>1.6266572768346553E-4</v>
      </c>
      <c r="F274" s="200">
        <v>2.5908328413944294E-4</v>
      </c>
      <c r="G274" s="200">
        <v>1.2086029900557947E-4</v>
      </c>
      <c r="H274" s="200">
        <v>4.0272099892042849E-5</v>
      </c>
      <c r="I274" s="200">
        <v>1.0129007103679992</v>
      </c>
      <c r="J274" s="200">
        <v>9.4413874029374719E-5</v>
      </c>
      <c r="K274" s="200">
        <v>8.6537515154953148E-5</v>
      </c>
      <c r="L274" s="200">
        <v>3.3952316676641422E-5</v>
      </c>
      <c r="M274" s="200">
        <v>1.5732376898030634E-4</v>
      </c>
      <c r="N274" s="200">
        <v>3.6013580181571238E-4</v>
      </c>
      <c r="O274" s="200">
        <v>1.2266781200493817E-4</v>
      </c>
      <c r="P274" s="200">
        <v>2.0726569198807837E-4</v>
      </c>
      <c r="Q274" s="200">
        <v>3.4659686816438041E-5</v>
      </c>
      <c r="R274" s="200">
        <v>1.1473613812682262E-4</v>
      </c>
      <c r="S274" s="200">
        <v>2.8648015258172619E-5</v>
      </c>
      <c r="T274" s="200">
        <v>6.984825372458015E-5</v>
      </c>
      <c r="U274" s="200">
        <v>7.2695168396309925E-4</v>
      </c>
      <c r="V274" s="200">
        <v>3.2784997474968572E-3</v>
      </c>
      <c r="W274" s="200">
        <v>3.8289866567727546E-4</v>
      </c>
      <c r="X274" s="200">
        <v>1.4390453310672766E-4</v>
      </c>
      <c r="Y274" s="200">
        <v>2.3410479299703542E-4</v>
      </c>
      <c r="Z274" s="200">
        <v>2.3750623056615421E-4</v>
      </c>
      <c r="AA274" s="200">
        <v>1.6320197904338797E-4</v>
      </c>
      <c r="AB274" s="200">
        <v>9.0033440702520345E-5</v>
      </c>
      <c r="AC274" s="200">
        <v>1.2569384091812996E-4</v>
      </c>
      <c r="AD274" s="200">
        <v>6.0508046214236997E-5</v>
      </c>
      <c r="AE274" s="200">
        <v>2.7705206003082093E-4</v>
      </c>
      <c r="AF274" s="200">
        <v>1.752058624153977E-4</v>
      </c>
      <c r="AG274" s="200">
        <v>1.6835280974327387E-4</v>
      </c>
      <c r="AH274" s="200">
        <v>1.5991881632554961E-4</v>
      </c>
      <c r="AI274" s="200">
        <v>4.9441665741717519E-4</v>
      </c>
      <c r="AJ274" s="200">
        <v>1.3691514905016301E-3</v>
      </c>
      <c r="AK274" s="200">
        <v>1.643619312796914E-4</v>
      </c>
      <c r="AL274" s="200">
        <v>1.7455644188555105E-4</v>
      </c>
      <c r="AM274" s="200">
        <v>8.463304608309665E-5</v>
      </c>
      <c r="AN274" s="200">
        <v>2.2987507983176196E-4</v>
      </c>
      <c r="AO274" s="200">
        <v>3.6723351826734111E-4</v>
      </c>
      <c r="AP274" s="200">
        <v>3.1236464059423167E-4</v>
      </c>
      <c r="AQ274" s="200">
        <v>2.248443522975439E-4</v>
      </c>
      <c r="AR274" s="200">
        <v>4.6497113575804603E-4</v>
      </c>
      <c r="AS274" s="200">
        <v>7.0420598765810378E-5</v>
      </c>
      <c r="AT274" s="107" t="e">
        <v>#N/A</v>
      </c>
      <c r="AU274" s="202" t="e">
        <v>#N/A</v>
      </c>
      <c r="AV274" s="182" t="e">
        <v>#N/A</v>
      </c>
    </row>
    <row r="275" spans="1:48">
      <c r="A275" s="119" t="s">
        <v>181</v>
      </c>
      <c r="B275" s="120" t="s">
        <v>36</v>
      </c>
      <c r="C275" s="200">
        <v>3.4291045627524957E-3</v>
      </c>
      <c r="D275" s="200">
        <v>7.3905513897771515E-4</v>
      </c>
      <c r="E275" s="200">
        <v>8.4878756670262595E-4</v>
      </c>
      <c r="F275" s="200">
        <v>1.0490071256365019E-3</v>
      </c>
      <c r="G275" s="200">
        <v>3.2676815111660493E-3</v>
      </c>
      <c r="H275" s="200">
        <v>5.2096256225001459E-4</v>
      </c>
      <c r="I275" s="200">
        <v>5.1234423278895894E-3</v>
      </c>
      <c r="J275" s="200">
        <v>1.0532033157149006</v>
      </c>
      <c r="K275" s="200">
        <v>2.3446193394878372E-3</v>
      </c>
      <c r="L275" s="200">
        <v>1.1976027940655421E-4</v>
      </c>
      <c r="M275" s="200">
        <v>5.7532441459538124E-4</v>
      </c>
      <c r="N275" s="200">
        <v>8.7979782225749579E-5</v>
      </c>
      <c r="O275" s="200">
        <v>3.3908268729957645E-4</v>
      </c>
      <c r="P275" s="200">
        <v>3.6658900789391925E-4</v>
      </c>
      <c r="Q275" s="200">
        <v>2.0010231008928334E-4</v>
      </c>
      <c r="R275" s="200">
        <v>1.9472823364786133E-3</v>
      </c>
      <c r="S275" s="200">
        <v>1.3506177899596611E-4</v>
      </c>
      <c r="T275" s="200">
        <v>4.9196259854175357E-4</v>
      </c>
      <c r="U275" s="200">
        <v>9.6627078840534498E-3</v>
      </c>
      <c r="V275" s="200">
        <v>7.2284586562845505E-4</v>
      </c>
      <c r="W275" s="200">
        <v>4.0445879084254668E-4</v>
      </c>
      <c r="X275" s="200">
        <v>1.3077569745946347E-4</v>
      </c>
      <c r="Y275" s="200">
        <v>3.1538688364483137E-4</v>
      </c>
      <c r="Z275" s="200">
        <v>1.7632559486656573E-3</v>
      </c>
      <c r="AA275" s="200">
        <v>5.1242877532334057E-4</v>
      </c>
      <c r="AB275" s="200">
        <v>9.6450520540345596E-5</v>
      </c>
      <c r="AC275" s="200">
        <v>3.6111667460558247E-4</v>
      </c>
      <c r="AD275" s="200">
        <v>4.4933274085114279E-4</v>
      </c>
      <c r="AE275" s="200">
        <v>7.6921750533904263E-4</v>
      </c>
      <c r="AF275" s="200">
        <v>2.4783020754133313E-3</v>
      </c>
      <c r="AG275" s="200">
        <v>4.6646648771008994E-4</v>
      </c>
      <c r="AH275" s="200">
        <v>5.1412002231745492E-4</v>
      </c>
      <c r="AI275" s="200">
        <v>6.8716435173310866E-4</v>
      </c>
      <c r="AJ275" s="200">
        <v>1.5757530883881306E-3</v>
      </c>
      <c r="AK275" s="200">
        <v>3.6392629884009214E-4</v>
      </c>
      <c r="AL275" s="200">
        <v>2.1150577115731863E-3</v>
      </c>
      <c r="AM275" s="200">
        <v>5.0993100605872972E-4</v>
      </c>
      <c r="AN275" s="200">
        <v>7.6817361080716497E-4</v>
      </c>
      <c r="AO275" s="200">
        <v>7.3082931506769514E-4</v>
      </c>
      <c r="AP275" s="200">
        <v>1.2107679364534336E-3</v>
      </c>
      <c r="AQ275" s="200">
        <v>1.4499128056601645E-3</v>
      </c>
      <c r="AR275" s="200">
        <v>7.704081981541361E-4</v>
      </c>
      <c r="AS275" s="200">
        <v>6.4287956391547246E-2</v>
      </c>
      <c r="AT275" s="107" t="e">
        <v>#N/A</v>
      </c>
      <c r="AU275" s="202" t="e">
        <v>#N/A</v>
      </c>
      <c r="AV275" s="182" t="e">
        <v>#N/A</v>
      </c>
    </row>
    <row r="276" spans="1:48">
      <c r="A276" s="119" t="s">
        <v>182</v>
      </c>
      <c r="B276" s="120" t="s">
        <v>38</v>
      </c>
      <c r="C276" s="200">
        <v>1.803443774538322E-3</v>
      </c>
      <c r="D276" s="200">
        <v>1.9316015084827538E-5</v>
      </c>
      <c r="E276" s="200">
        <v>3.113833496227809E-4</v>
      </c>
      <c r="F276" s="200">
        <v>4.3470315137375049E-4</v>
      </c>
      <c r="G276" s="200">
        <v>4.4373352229420206E-4</v>
      </c>
      <c r="H276" s="200">
        <v>6.6555151569752755E-4</v>
      </c>
      <c r="I276" s="200">
        <v>8.9358172532678535E-4</v>
      </c>
      <c r="J276" s="200">
        <v>8.8639412428202693E-4</v>
      </c>
      <c r="K276" s="200">
        <v>1.0043940581746857</v>
      </c>
      <c r="L276" s="200">
        <v>1.6382711884607612E-4</v>
      </c>
      <c r="M276" s="200">
        <v>3.9688300344956079E-4</v>
      </c>
      <c r="N276" s="200">
        <v>1.3983650188350493E-3</v>
      </c>
      <c r="O276" s="200">
        <v>1.7645218278462929E-4</v>
      </c>
      <c r="P276" s="200">
        <v>5.126451776969065E-4</v>
      </c>
      <c r="Q276" s="200">
        <v>9.2978433922941148E-5</v>
      </c>
      <c r="R276" s="200">
        <v>3.0848534016757439E-4</v>
      </c>
      <c r="S276" s="200">
        <v>1.8799153560332841E-4</v>
      </c>
      <c r="T276" s="200">
        <v>1.3709811278323489E-4</v>
      </c>
      <c r="U276" s="200">
        <v>2.1861271747240338E-3</v>
      </c>
      <c r="V276" s="200">
        <v>2.9013248385900464E-4</v>
      </c>
      <c r="W276" s="200">
        <v>1.5719691210255691E-4</v>
      </c>
      <c r="X276" s="200">
        <v>3.3140362352735495E-5</v>
      </c>
      <c r="Y276" s="200">
        <v>2.8164496097324006E-4</v>
      </c>
      <c r="Z276" s="200">
        <v>3.2539993494833738E-5</v>
      </c>
      <c r="AA276" s="200">
        <v>2.1884690077073571E-5</v>
      </c>
      <c r="AB276" s="200">
        <v>9.579176057748559E-6</v>
      </c>
      <c r="AC276" s="200">
        <v>3.6730986863939691E-5</v>
      </c>
      <c r="AD276" s="200">
        <v>4.9394451583492241E-5</v>
      </c>
      <c r="AE276" s="200">
        <v>4.7310283744086874E-5</v>
      </c>
      <c r="AF276" s="200">
        <v>9.4943489047244543E-5</v>
      </c>
      <c r="AG276" s="200">
        <v>7.0721876647598957E-5</v>
      </c>
      <c r="AH276" s="200">
        <v>5.095199752778823E-5</v>
      </c>
      <c r="AI276" s="200">
        <v>2.7897394832971096E-3</v>
      </c>
      <c r="AJ276" s="200">
        <v>1.4444497124862745E-4</v>
      </c>
      <c r="AK276" s="200">
        <v>3.3503725560535014E-5</v>
      </c>
      <c r="AL276" s="200">
        <v>1.6227454189316368E-4</v>
      </c>
      <c r="AM276" s="200">
        <v>2.1020214102552689E-5</v>
      </c>
      <c r="AN276" s="200">
        <v>1.656504088471954E-4</v>
      </c>
      <c r="AO276" s="200">
        <v>1.6007525100844342E-4</v>
      </c>
      <c r="AP276" s="200">
        <v>1.9329646580394696E-4</v>
      </c>
      <c r="AQ276" s="200">
        <v>9.5425792079248208E-5</v>
      </c>
      <c r="AR276" s="200">
        <v>4.2847103965356156E-4</v>
      </c>
      <c r="AS276" s="200">
        <v>4.8091531299531608E-4</v>
      </c>
      <c r="AT276" s="107" t="e">
        <v>#N/A</v>
      </c>
      <c r="AU276" s="202" t="e">
        <v>#N/A</v>
      </c>
      <c r="AV276" s="182" t="e">
        <v>#N/A</v>
      </c>
    </row>
    <row r="277" spans="1:48">
      <c r="A277" s="119" t="s">
        <v>183</v>
      </c>
      <c r="B277" s="120" t="s">
        <v>40</v>
      </c>
      <c r="C277" s="200">
        <v>7.4386238466356593E-3</v>
      </c>
      <c r="D277" s="200">
        <v>4.0907021157383667E-3</v>
      </c>
      <c r="E277" s="200">
        <v>1.5376867819553011E-2</v>
      </c>
      <c r="F277" s="200">
        <v>2.2547275923891285E-2</v>
      </c>
      <c r="G277" s="200">
        <v>3.6079114914493093E-3</v>
      </c>
      <c r="H277" s="200">
        <v>9.2178789386529155E-4</v>
      </c>
      <c r="I277" s="200">
        <v>1.1461449027747757E-3</v>
      </c>
      <c r="J277" s="200">
        <v>3.4543365503989327E-3</v>
      </c>
      <c r="K277" s="200">
        <v>5.6037353293229035E-3</v>
      </c>
      <c r="L277" s="200">
        <v>1.0094505772354063</v>
      </c>
      <c r="M277" s="200">
        <v>1.000628522601019E-2</v>
      </c>
      <c r="N277" s="200">
        <v>3.3000539671553361E-3</v>
      </c>
      <c r="O277" s="200">
        <v>1.7257859523242122E-3</v>
      </c>
      <c r="P277" s="200">
        <v>2.082226582769452E-3</v>
      </c>
      <c r="Q277" s="200">
        <v>5.7458246211330554E-4</v>
      </c>
      <c r="R277" s="200">
        <v>1.6260846609938092E-3</v>
      </c>
      <c r="S277" s="200">
        <v>4.678787106982995E-4</v>
      </c>
      <c r="T277" s="200">
        <v>1.6801118526650765E-3</v>
      </c>
      <c r="U277" s="200">
        <v>3.1686679319473496E-3</v>
      </c>
      <c r="V277" s="200">
        <v>3.8144145115335459E-3</v>
      </c>
      <c r="W277" s="200">
        <v>1.4610873635505195E-2</v>
      </c>
      <c r="X277" s="200">
        <v>1.9804350844218575E-2</v>
      </c>
      <c r="Y277" s="200">
        <v>3.9137698253068325E-3</v>
      </c>
      <c r="Z277" s="200">
        <v>5.319218286692115E-3</v>
      </c>
      <c r="AA277" s="200">
        <v>1.0719240269429031E-3</v>
      </c>
      <c r="AB277" s="200">
        <v>4.8889362470224882E-4</v>
      </c>
      <c r="AC277" s="200">
        <v>1.9687200205281342E-2</v>
      </c>
      <c r="AD277" s="200">
        <v>6.3180123030167797E-3</v>
      </c>
      <c r="AE277" s="200">
        <v>1.5284660258656746E-3</v>
      </c>
      <c r="AF277" s="200">
        <v>1.6090465547637747E-3</v>
      </c>
      <c r="AG277" s="200">
        <v>5.2218683521604997E-3</v>
      </c>
      <c r="AH277" s="200">
        <v>2.2217938275189628E-3</v>
      </c>
      <c r="AI277" s="200">
        <v>1.7960123459144373E-3</v>
      </c>
      <c r="AJ277" s="200">
        <v>3.600759903491256E-3</v>
      </c>
      <c r="AK277" s="200">
        <v>7.0936267501045241E-3</v>
      </c>
      <c r="AL277" s="200">
        <v>2.612511524945467E-3</v>
      </c>
      <c r="AM277" s="200">
        <v>1.2513526437472272E-3</v>
      </c>
      <c r="AN277" s="200">
        <v>1.6128328557839286E-3</v>
      </c>
      <c r="AO277" s="200">
        <v>6.450717597403747E-3</v>
      </c>
      <c r="AP277" s="200">
        <v>3.3792799514311806E-3</v>
      </c>
      <c r="AQ277" s="200">
        <v>4.288596777332042E-3</v>
      </c>
      <c r="AR277" s="200">
        <v>6.2761069871368055E-3</v>
      </c>
      <c r="AS277" s="200">
        <v>1.5546993232231987E-3</v>
      </c>
      <c r="AT277" s="107" t="e">
        <v>#N/A</v>
      </c>
      <c r="AU277" s="202" t="e">
        <v>#N/A</v>
      </c>
      <c r="AV277" s="182" t="e">
        <v>#N/A</v>
      </c>
    </row>
    <row r="278" spans="1:48">
      <c r="A278" s="119" t="s">
        <v>184</v>
      </c>
      <c r="B278" s="120" t="s">
        <v>42</v>
      </c>
      <c r="C278" s="200">
        <v>1.5731563263060759E-3</v>
      </c>
      <c r="D278" s="200">
        <v>1.0953114048909469E-4</v>
      </c>
      <c r="E278" s="200">
        <v>2.8034964162927748E-4</v>
      </c>
      <c r="F278" s="200">
        <v>2.4989674320430397E-4</v>
      </c>
      <c r="G278" s="200">
        <v>5.0347231075559325E-3</v>
      </c>
      <c r="H278" s="200">
        <v>1.1643128315089021E-4</v>
      </c>
      <c r="I278" s="200">
        <v>4.9185705401168685E-3</v>
      </c>
      <c r="J278" s="200">
        <v>6.7955977876817217E-4</v>
      </c>
      <c r="K278" s="200">
        <v>4.5843186342691767E-3</v>
      </c>
      <c r="L278" s="200">
        <v>6.7277378543513478E-4</v>
      </c>
      <c r="M278" s="200">
        <v>1.138870470433101</v>
      </c>
      <c r="N278" s="200">
        <v>9.6572305574583826E-3</v>
      </c>
      <c r="O278" s="200">
        <v>1.8835229418265886E-2</v>
      </c>
      <c r="P278" s="200">
        <v>4.1977435548932653E-3</v>
      </c>
      <c r="Q278" s="200">
        <v>1.2820335341471964E-3</v>
      </c>
      <c r="R278" s="200">
        <v>6.8305386921828949E-3</v>
      </c>
      <c r="S278" s="200">
        <v>3.2072095763585633E-4</v>
      </c>
      <c r="T278" s="200">
        <v>6.2714114664286696E-2</v>
      </c>
      <c r="U278" s="200">
        <v>9.2824803330574662E-4</v>
      </c>
      <c r="V278" s="200">
        <v>4.5261617360314678E-2</v>
      </c>
      <c r="W278" s="200">
        <v>5.7965203263577236E-2</v>
      </c>
      <c r="X278" s="200">
        <v>4.4002372298152962E-4</v>
      </c>
      <c r="Y278" s="200">
        <v>2.1608092424282321E-3</v>
      </c>
      <c r="Z278" s="200">
        <v>4.0277863022942682E-4</v>
      </c>
      <c r="AA278" s="200">
        <v>1.0530250935687488E-4</v>
      </c>
      <c r="AB278" s="200">
        <v>4.2384875612887538E-4</v>
      </c>
      <c r="AC278" s="200">
        <v>2.0816313071889782E-4</v>
      </c>
      <c r="AD278" s="200">
        <v>9.2727976791701189E-5</v>
      </c>
      <c r="AE278" s="200">
        <v>1.6136278126564513E-4</v>
      </c>
      <c r="AF278" s="200">
        <v>2.1587148090839895E-4</v>
      </c>
      <c r="AG278" s="200">
        <v>5.6144941247473839E-4</v>
      </c>
      <c r="AH278" s="200">
        <v>1.308891529063698E-3</v>
      </c>
      <c r="AI278" s="200">
        <v>6.0189669783577309E-4</v>
      </c>
      <c r="AJ278" s="200">
        <v>4.2732464664217132E-4</v>
      </c>
      <c r="AK278" s="200">
        <v>1.3427320011104036E-4</v>
      </c>
      <c r="AL278" s="200">
        <v>2.3547762373482507E-4</v>
      </c>
      <c r="AM278" s="200">
        <v>8.3902710159373023E-5</v>
      </c>
      <c r="AN278" s="200">
        <v>3.6895555361962315E-4</v>
      </c>
      <c r="AO278" s="200">
        <v>1.5308365565147065E-3</v>
      </c>
      <c r="AP278" s="200">
        <v>1.8711909572537162E-3</v>
      </c>
      <c r="AQ278" s="200">
        <v>2.3265728610810055E-4</v>
      </c>
      <c r="AR278" s="200">
        <v>1.4810850006379034E-3</v>
      </c>
      <c r="AS278" s="200">
        <v>4.0974157167311502E-3</v>
      </c>
      <c r="AT278" s="107" t="e">
        <v>#N/A</v>
      </c>
      <c r="AU278" s="202" t="e">
        <v>#N/A</v>
      </c>
      <c r="AV278" s="182" t="e">
        <v>#N/A</v>
      </c>
    </row>
    <row r="279" spans="1:48">
      <c r="A279" s="119" t="s">
        <v>185</v>
      </c>
      <c r="B279" s="120" t="s">
        <v>44</v>
      </c>
      <c r="C279" s="200">
        <v>2.3632047814352677E-4</v>
      </c>
      <c r="D279" s="200">
        <v>4.0373292416402088E-5</v>
      </c>
      <c r="E279" s="200">
        <v>2.9159494627946749E-4</v>
      </c>
      <c r="F279" s="200">
        <v>1.0359020812796711E-3</v>
      </c>
      <c r="G279" s="200">
        <v>1.5352910691257121E-3</v>
      </c>
      <c r="H279" s="200">
        <v>9.7427094641378014E-5</v>
      </c>
      <c r="I279" s="200">
        <v>3.8870053095334815E-3</v>
      </c>
      <c r="J279" s="200">
        <v>2.205932685478784E-4</v>
      </c>
      <c r="K279" s="200">
        <v>6.0080187531033581E-4</v>
      </c>
      <c r="L279" s="200">
        <v>1.6546462137080072E-4</v>
      </c>
      <c r="M279" s="200">
        <v>1.6553110092266798E-2</v>
      </c>
      <c r="N279" s="200">
        <v>1.3907385918810762</v>
      </c>
      <c r="O279" s="200">
        <v>5.194244425810818E-4</v>
      </c>
      <c r="P279" s="200">
        <v>0.11417545873423708</v>
      </c>
      <c r="Q279" s="200">
        <v>4.9656517109845408E-2</v>
      </c>
      <c r="R279" s="200">
        <v>2.5312680435620682E-2</v>
      </c>
      <c r="S279" s="200">
        <v>1.7297006580471212E-3</v>
      </c>
      <c r="T279" s="200">
        <v>4.6583548464476286E-2</v>
      </c>
      <c r="U279" s="200">
        <v>5.4477014846518717E-4</v>
      </c>
      <c r="V279" s="200">
        <v>2.6267302289686392E-2</v>
      </c>
      <c r="W279" s="200">
        <v>2.2397829705531145E-2</v>
      </c>
      <c r="X279" s="200">
        <v>2.6947780584211917E-4</v>
      </c>
      <c r="Y279" s="200">
        <v>4.6544315157396617E-4</v>
      </c>
      <c r="Z279" s="200">
        <v>2.7162492109658159E-4</v>
      </c>
      <c r="AA279" s="200">
        <v>5.2369185923920146E-5</v>
      </c>
      <c r="AB279" s="200">
        <v>2.3358393087508883E-4</v>
      </c>
      <c r="AC279" s="200">
        <v>1.5665128286472389E-4</v>
      </c>
      <c r="AD279" s="200">
        <v>5.1541334103286087E-5</v>
      </c>
      <c r="AE279" s="200">
        <v>8.0276993322909957E-5</v>
      </c>
      <c r="AF279" s="200">
        <v>1.0437296406678368E-4</v>
      </c>
      <c r="AG279" s="200">
        <v>4.3914940360807308E-4</v>
      </c>
      <c r="AH279" s="200">
        <v>1.6812367104797411E-4</v>
      </c>
      <c r="AI279" s="200">
        <v>1.1552304071635907E-4</v>
      </c>
      <c r="AJ279" s="200">
        <v>2.7705080721868571E-4</v>
      </c>
      <c r="AK279" s="200">
        <v>1.9726137805924177E-4</v>
      </c>
      <c r="AL279" s="200">
        <v>9.7167780183239763E-5</v>
      </c>
      <c r="AM279" s="200">
        <v>3.8694276908868406E-5</v>
      </c>
      <c r="AN279" s="200">
        <v>1.561247919785508E-4</v>
      </c>
      <c r="AO279" s="200">
        <v>2.0971632485168538E-4</v>
      </c>
      <c r="AP279" s="200">
        <v>4.3741063557354421E-4</v>
      </c>
      <c r="AQ279" s="200">
        <v>1.0710454082572399E-4</v>
      </c>
      <c r="AR279" s="200">
        <v>3.2500012102509656E-4</v>
      </c>
      <c r="AS279" s="200">
        <v>3.0864514906862574E-4</v>
      </c>
      <c r="AT279" s="107" t="e">
        <v>#N/A</v>
      </c>
      <c r="AU279" s="202" t="e">
        <v>#N/A</v>
      </c>
      <c r="AV279" s="182" t="e">
        <v>#N/A</v>
      </c>
    </row>
    <row r="280" spans="1:48">
      <c r="A280" s="119" t="s">
        <v>186</v>
      </c>
      <c r="B280" s="120" t="s">
        <v>46</v>
      </c>
      <c r="C280" s="200">
        <v>1.2164544039579038E-5</v>
      </c>
      <c r="D280" s="200">
        <v>3.1834969322500526E-6</v>
      </c>
      <c r="E280" s="200">
        <v>8.906471863077248E-6</v>
      </c>
      <c r="F280" s="200">
        <v>3.7589341821509515E-5</v>
      </c>
      <c r="G280" s="200">
        <v>9.3450307185429893E-5</v>
      </c>
      <c r="H280" s="200">
        <v>5.6760655726907348E-6</v>
      </c>
      <c r="I280" s="200">
        <v>2.1802480081228152E-4</v>
      </c>
      <c r="J280" s="200">
        <v>9.4305741200998035E-6</v>
      </c>
      <c r="K280" s="200">
        <v>2.7403235712033494E-4</v>
      </c>
      <c r="L280" s="200">
        <v>6.8752449547848201E-6</v>
      </c>
      <c r="M280" s="200">
        <v>7.8600936005439551E-5</v>
      </c>
      <c r="N280" s="200">
        <v>5.9168475168767357E-5</v>
      </c>
      <c r="O280" s="200">
        <v>1.0260293599431431</v>
      </c>
      <c r="P280" s="200">
        <v>4.2396710628792526E-3</v>
      </c>
      <c r="Q280" s="200">
        <v>8.2635386507899135E-4</v>
      </c>
      <c r="R280" s="200">
        <v>3.4956548520207707E-3</v>
      </c>
      <c r="S280" s="200">
        <v>4.5891941399469431E-5</v>
      </c>
      <c r="T280" s="200">
        <v>4.462815547167316E-3</v>
      </c>
      <c r="U280" s="200">
        <v>1.6961273221306427E-4</v>
      </c>
      <c r="V280" s="200">
        <v>8.1051583218185754E-4</v>
      </c>
      <c r="W280" s="200">
        <v>3.3652856422511411E-4</v>
      </c>
      <c r="X280" s="200">
        <v>2.4250339867513632E-5</v>
      </c>
      <c r="Y280" s="200">
        <v>3.2499133679849954E-5</v>
      </c>
      <c r="Z280" s="200">
        <v>1.5018026388560524E-5</v>
      </c>
      <c r="AA280" s="200">
        <v>4.6436197163041025E-6</v>
      </c>
      <c r="AB280" s="200">
        <v>8.43680389997962E-6</v>
      </c>
      <c r="AC280" s="200">
        <v>8.731440691945433E-6</v>
      </c>
      <c r="AD280" s="200">
        <v>3.7448799808263325E-6</v>
      </c>
      <c r="AE280" s="200">
        <v>8.0746062494953761E-6</v>
      </c>
      <c r="AF280" s="200">
        <v>1.4840778450438176E-5</v>
      </c>
      <c r="AG280" s="200">
        <v>3.4822684658958501E-5</v>
      </c>
      <c r="AH280" s="200">
        <v>7.6748414244624708E-6</v>
      </c>
      <c r="AI280" s="200">
        <v>6.853102038515698E-5</v>
      </c>
      <c r="AJ280" s="200">
        <v>3.7213077116164146E-5</v>
      </c>
      <c r="AK280" s="200">
        <v>1.2210975690273102E-5</v>
      </c>
      <c r="AL280" s="200">
        <v>1.3937268834248088E-5</v>
      </c>
      <c r="AM280" s="200">
        <v>5.0461393982776327E-6</v>
      </c>
      <c r="AN280" s="200">
        <v>4.0104882822464398E-5</v>
      </c>
      <c r="AO280" s="200">
        <v>5.51106790184788E-5</v>
      </c>
      <c r="AP280" s="200">
        <v>4.534363710891304E-5</v>
      </c>
      <c r="AQ280" s="200">
        <v>1.3115949466378379E-5</v>
      </c>
      <c r="AR280" s="200">
        <v>3.386288466027377E-5</v>
      </c>
      <c r="AS280" s="200">
        <v>1.1218746986899448E-4</v>
      </c>
      <c r="AT280" s="107" t="e">
        <v>#N/A</v>
      </c>
      <c r="AU280" s="202" t="e">
        <v>#N/A</v>
      </c>
      <c r="AV280" s="182" t="e">
        <v>#N/A</v>
      </c>
    </row>
    <row r="281" spans="1:48">
      <c r="A281" s="119" t="s">
        <v>187</v>
      </c>
      <c r="B281" s="120" t="s">
        <v>48</v>
      </c>
      <c r="C281" s="200">
        <v>1.4596472201906195E-3</v>
      </c>
      <c r="D281" s="200">
        <v>2.8615822809740366E-4</v>
      </c>
      <c r="E281" s="200">
        <v>9.9879163141705423E-4</v>
      </c>
      <c r="F281" s="200">
        <v>7.6841299768504803E-3</v>
      </c>
      <c r="G281" s="200">
        <v>1.3013474769958506E-2</v>
      </c>
      <c r="H281" s="200">
        <v>6.0237161734527785E-4</v>
      </c>
      <c r="I281" s="200">
        <v>6.1774466367706385E-3</v>
      </c>
      <c r="J281" s="200">
        <v>8.2695115763408648E-4</v>
      </c>
      <c r="K281" s="200">
        <v>4.3298710436496671E-3</v>
      </c>
      <c r="L281" s="200">
        <v>9.1714520316299843E-4</v>
      </c>
      <c r="M281" s="200">
        <v>4.4805942850424853E-3</v>
      </c>
      <c r="N281" s="200">
        <v>5.1629220698023808E-4</v>
      </c>
      <c r="O281" s="200">
        <v>1.515671203917294E-3</v>
      </c>
      <c r="P281" s="200">
        <v>1.0337262654166561</v>
      </c>
      <c r="Q281" s="200">
        <v>7.5728206334109444E-3</v>
      </c>
      <c r="R281" s="200">
        <v>1.1021352311999843E-2</v>
      </c>
      <c r="S281" s="200">
        <v>8.6435119468720979E-4</v>
      </c>
      <c r="T281" s="200">
        <v>3.0432618893043118E-3</v>
      </c>
      <c r="U281" s="200">
        <v>3.0097621611057776E-3</v>
      </c>
      <c r="V281" s="200">
        <v>7.6923498388872052E-2</v>
      </c>
      <c r="W281" s="200">
        <v>2.508670663711195E-2</v>
      </c>
      <c r="X281" s="200">
        <v>1.0218957976751842E-3</v>
      </c>
      <c r="Y281" s="200">
        <v>1.6103873923600386E-3</v>
      </c>
      <c r="Z281" s="200">
        <v>1.8154165474435226E-3</v>
      </c>
      <c r="AA281" s="200">
        <v>1.8553196207336209E-4</v>
      </c>
      <c r="AB281" s="200">
        <v>7.9793458327819834E-4</v>
      </c>
      <c r="AC281" s="200">
        <v>6.0565104154301742E-4</v>
      </c>
      <c r="AD281" s="200">
        <v>1.9824525020828836E-4</v>
      </c>
      <c r="AE281" s="200">
        <v>2.7035997011072663E-4</v>
      </c>
      <c r="AF281" s="200">
        <v>4.0476156874558709E-4</v>
      </c>
      <c r="AG281" s="200">
        <v>2.3565382755677991E-3</v>
      </c>
      <c r="AH281" s="200">
        <v>5.4851320653499314E-4</v>
      </c>
      <c r="AI281" s="200">
        <v>4.4923336701280264E-4</v>
      </c>
      <c r="AJ281" s="200">
        <v>2.1080588529035554E-3</v>
      </c>
      <c r="AK281" s="200">
        <v>1.4716860719348839E-3</v>
      </c>
      <c r="AL281" s="200">
        <v>3.8420026810196171E-4</v>
      </c>
      <c r="AM281" s="200">
        <v>1.5536887103542623E-4</v>
      </c>
      <c r="AN281" s="200">
        <v>4.9104538701941149E-4</v>
      </c>
      <c r="AO281" s="200">
        <v>1.0823661716392527E-3</v>
      </c>
      <c r="AP281" s="200">
        <v>3.255422125474648E-3</v>
      </c>
      <c r="AQ281" s="200">
        <v>4.0199733914856158E-4</v>
      </c>
      <c r="AR281" s="200">
        <v>2.0490659453592653E-3</v>
      </c>
      <c r="AS281" s="200">
        <v>8.1129377853697321E-4</v>
      </c>
      <c r="AT281" s="107" t="e">
        <v>#N/A</v>
      </c>
      <c r="AU281" s="202" t="e">
        <v>#N/A</v>
      </c>
      <c r="AV281" s="182" t="e">
        <v>#N/A</v>
      </c>
    </row>
    <row r="282" spans="1:48">
      <c r="A282" s="119" t="s">
        <v>188</v>
      </c>
      <c r="B282" s="120" t="s">
        <v>50</v>
      </c>
      <c r="C282" s="200">
        <v>8.073572688327801E-6</v>
      </c>
      <c r="D282" s="200">
        <v>2.1326304500018498E-6</v>
      </c>
      <c r="E282" s="200">
        <v>6.7224220891249181E-6</v>
      </c>
      <c r="F282" s="200">
        <v>7.4889842268214925E-5</v>
      </c>
      <c r="G282" s="200">
        <v>8.3743634205615681E-6</v>
      </c>
      <c r="H282" s="200">
        <v>8.0239303520521259E-6</v>
      </c>
      <c r="I282" s="200">
        <v>1.1426397220528809E-4</v>
      </c>
      <c r="J282" s="200">
        <v>7.1988631512080979E-6</v>
      </c>
      <c r="K282" s="200">
        <v>1.4825059261420696E-5</v>
      </c>
      <c r="L282" s="200">
        <v>7.6536114150296617E-6</v>
      </c>
      <c r="M282" s="200">
        <v>2.3597755913103963E-5</v>
      </c>
      <c r="N282" s="200">
        <v>4.3152877617785994E-6</v>
      </c>
      <c r="O282" s="200">
        <v>7.8606638182123713E-6</v>
      </c>
      <c r="P282" s="200">
        <v>3.0383734848493877E-5</v>
      </c>
      <c r="Q282" s="200">
        <v>1.0016421069735801</v>
      </c>
      <c r="R282" s="200">
        <v>1.3800140726861367E-4</v>
      </c>
      <c r="S282" s="200">
        <v>3.6847909952455089E-5</v>
      </c>
      <c r="T282" s="200">
        <v>1.0470688787827677E-5</v>
      </c>
      <c r="U282" s="200">
        <v>1.781386486078508E-5</v>
      </c>
      <c r="V282" s="200">
        <v>1.5318341428805383E-4</v>
      </c>
      <c r="W282" s="200">
        <v>6.8979523751697643E-5</v>
      </c>
      <c r="X282" s="200">
        <v>1.4037550467582715E-5</v>
      </c>
      <c r="Y282" s="200">
        <v>5.0989707074993509E-5</v>
      </c>
      <c r="Z282" s="200">
        <v>1.9993900061390836E-5</v>
      </c>
      <c r="AA282" s="200">
        <v>1.3168539419896815E-5</v>
      </c>
      <c r="AB282" s="200">
        <v>7.0843196122131419E-6</v>
      </c>
      <c r="AC282" s="200">
        <v>2.2854387409616423E-5</v>
      </c>
      <c r="AD282" s="200">
        <v>1.0955961291795522E-5</v>
      </c>
      <c r="AE282" s="200">
        <v>2.9794668788692283E-5</v>
      </c>
      <c r="AF282" s="200">
        <v>1.7837723203543284E-5</v>
      </c>
      <c r="AG282" s="200">
        <v>3.0732910291427648E-5</v>
      </c>
      <c r="AH282" s="200">
        <v>1.1113009431570637E-5</v>
      </c>
      <c r="AI282" s="200">
        <v>1.4761509066284638E-5</v>
      </c>
      <c r="AJ282" s="200">
        <v>2.5424117730475863E-5</v>
      </c>
      <c r="AK282" s="200">
        <v>3.7370830693381367E-5</v>
      </c>
      <c r="AL282" s="200">
        <v>1.8709718734652001E-5</v>
      </c>
      <c r="AM282" s="200">
        <v>1.7500473859187137E-5</v>
      </c>
      <c r="AN282" s="200">
        <v>2.2629478594027964E-4</v>
      </c>
      <c r="AO282" s="200">
        <v>1.5748577709805604E-5</v>
      </c>
      <c r="AP282" s="200">
        <v>8.3209873731282589E-6</v>
      </c>
      <c r="AQ282" s="200">
        <v>2.4337666589890203E-5</v>
      </c>
      <c r="AR282" s="200">
        <v>4.9580864582534421E-5</v>
      </c>
      <c r="AS282" s="200">
        <v>4.0518053233748707E-4</v>
      </c>
      <c r="AT282" s="107" t="e">
        <v>#N/A</v>
      </c>
      <c r="AU282" s="202" t="e">
        <v>#N/A</v>
      </c>
      <c r="AV282" s="182" t="e">
        <v>#N/A</v>
      </c>
    </row>
    <row r="283" spans="1:48">
      <c r="A283" s="119" t="s">
        <v>189</v>
      </c>
      <c r="B283" s="120" t="s">
        <v>52</v>
      </c>
      <c r="C283" s="200">
        <v>2.0728665677266807E-5</v>
      </c>
      <c r="D283" s="200">
        <v>4.5253300999970125E-6</v>
      </c>
      <c r="E283" s="200">
        <v>3.4619730218761287E-5</v>
      </c>
      <c r="F283" s="200">
        <v>4.7430319280689335E-5</v>
      </c>
      <c r="G283" s="200">
        <v>1.9134524751483148E-5</v>
      </c>
      <c r="H283" s="200">
        <v>1.8495734444518303E-5</v>
      </c>
      <c r="I283" s="200">
        <v>4.2087285182525502E-5</v>
      </c>
      <c r="J283" s="200">
        <v>1.5718103189186665E-5</v>
      </c>
      <c r="K283" s="200">
        <v>3.2245287006171772E-5</v>
      </c>
      <c r="L283" s="200">
        <v>8.8274360515647228E-6</v>
      </c>
      <c r="M283" s="200">
        <v>3.446817011269989E-5</v>
      </c>
      <c r="N283" s="200">
        <v>8.7159509645299738E-6</v>
      </c>
      <c r="O283" s="200">
        <v>1.6803269659681379E-5</v>
      </c>
      <c r="P283" s="200">
        <v>6.6488996022506718E-5</v>
      </c>
      <c r="Q283" s="200">
        <v>6.8019731143206992E-4</v>
      </c>
      <c r="R283" s="200">
        <v>1.0050378669703339</v>
      </c>
      <c r="S283" s="200">
        <v>4.1989948644601255E-5</v>
      </c>
      <c r="T283" s="200">
        <v>1.5539530192113711E-3</v>
      </c>
      <c r="U283" s="200">
        <v>3.9197499530536514E-5</v>
      </c>
      <c r="V283" s="200">
        <v>3.3387134062274156E-4</v>
      </c>
      <c r="W283" s="200">
        <v>1.9289931804325288E-4</v>
      </c>
      <c r="X283" s="200">
        <v>2.7406682176090398E-5</v>
      </c>
      <c r="Y283" s="200">
        <v>3.8079378866903879E-5</v>
      </c>
      <c r="Z283" s="200">
        <v>5.7518948140185268E-5</v>
      </c>
      <c r="AA283" s="200">
        <v>3.2679285134895489E-5</v>
      </c>
      <c r="AB283" s="200">
        <v>1.6374288441970283E-5</v>
      </c>
      <c r="AC283" s="200">
        <v>5.2541302165036201E-5</v>
      </c>
      <c r="AD283" s="200">
        <v>2.0783996530245426E-5</v>
      </c>
      <c r="AE283" s="200">
        <v>8.2838494235646626E-5</v>
      </c>
      <c r="AF283" s="200">
        <v>7.7410949264843372E-5</v>
      </c>
      <c r="AG283" s="200">
        <v>2.5650336818080002E-4</v>
      </c>
      <c r="AH283" s="200">
        <v>4.2805730115249049E-5</v>
      </c>
      <c r="AI283" s="200">
        <v>3.4750602277693143E-5</v>
      </c>
      <c r="AJ283" s="200">
        <v>6.1314328793211017E-5</v>
      </c>
      <c r="AK283" s="200">
        <v>6.3362489333733561E-5</v>
      </c>
      <c r="AL283" s="200">
        <v>7.5232377225331091E-5</v>
      </c>
      <c r="AM283" s="200">
        <v>4.928145742591366E-5</v>
      </c>
      <c r="AN283" s="200">
        <v>4.5154752225245483E-4</v>
      </c>
      <c r="AO283" s="200">
        <v>3.388089259481085E-5</v>
      </c>
      <c r="AP283" s="200">
        <v>2.3252793059445836E-5</v>
      </c>
      <c r="AQ283" s="200">
        <v>9.2148541859470812E-5</v>
      </c>
      <c r="AR283" s="200">
        <v>4.7932059010684801E-5</v>
      </c>
      <c r="AS283" s="200">
        <v>1.264501602749799E-3</v>
      </c>
      <c r="AT283" s="107" t="e">
        <v>#N/A</v>
      </c>
      <c r="AU283" s="202" t="e">
        <v>#N/A</v>
      </c>
      <c r="AV283" s="182" t="e">
        <v>#N/A</v>
      </c>
    </row>
    <row r="284" spans="1:48">
      <c r="A284" s="119" t="s">
        <v>190</v>
      </c>
      <c r="B284" s="120" t="s">
        <v>54</v>
      </c>
      <c r="C284" s="200">
        <v>8.3547929796040014E-4</v>
      </c>
      <c r="D284" s="200">
        <v>1.5235231064213492E-4</v>
      </c>
      <c r="E284" s="200">
        <v>1.4917096558910306E-2</v>
      </c>
      <c r="F284" s="200">
        <v>7.7079746713967648E-4</v>
      </c>
      <c r="G284" s="200">
        <v>5.5267447419380972E-4</v>
      </c>
      <c r="H284" s="200">
        <v>3.5719078859691847E-4</v>
      </c>
      <c r="I284" s="200">
        <v>3.3916358130321863E-4</v>
      </c>
      <c r="J284" s="200">
        <v>3.0632499784695493E-4</v>
      </c>
      <c r="K284" s="200">
        <v>6.6180091097810517E-4</v>
      </c>
      <c r="L284" s="200">
        <v>1.8463550995422349E-4</v>
      </c>
      <c r="M284" s="200">
        <v>6.7794358079614596E-4</v>
      </c>
      <c r="N284" s="200">
        <v>2.4900470479889485E-4</v>
      </c>
      <c r="O284" s="200">
        <v>4.7679027616178977E-4</v>
      </c>
      <c r="P284" s="200">
        <v>5.9222748516413095E-4</v>
      </c>
      <c r="Q284" s="200">
        <v>2.3668424131393886E-4</v>
      </c>
      <c r="R284" s="200">
        <v>7.1207296955919119E-4</v>
      </c>
      <c r="S284" s="200">
        <v>1.1369562020155655</v>
      </c>
      <c r="T284" s="200">
        <v>3.7640291410735645E-4</v>
      </c>
      <c r="U284" s="200">
        <v>1.3558644937998632E-3</v>
      </c>
      <c r="V284" s="200">
        <v>9.4148527237865082E-4</v>
      </c>
      <c r="W284" s="200">
        <v>1.6081118097934386E-3</v>
      </c>
      <c r="X284" s="200">
        <v>9.4865666591066166E-4</v>
      </c>
      <c r="Y284" s="200">
        <v>8.7080739601366275E-4</v>
      </c>
      <c r="Z284" s="200">
        <v>7.9852720281057437E-4</v>
      </c>
      <c r="AA284" s="200">
        <v>5.4435423041241282E-4</v>
      </c>
      <c r="AB284" s="200">
        <v>2.2392873085572821E-4</v>
      </c>
      <c r="AC284" s="200">
        <v>1.7443802618728719E-2</v>
      </c>
      <c r="AD284" s="200">
        <v>3.4851508053946284E-3</v>
      </c>
      <c r="AE284" s="200">
        <v>1.1574522166538995E-3</v>
      </c>
      <c r="AF284" s="200">
        <v>7.7235594230298918E-4</v>
      </c>
      <c r="AG284" s="200">
        <v>3.4332367179633386E-3</v>
      </c>
      <c r="AH284" s="200">
        <v>4.6184558342770779E-4</v>
      </c>
      <c r="AI284" s="200">
        <v>5.4642264791721659E-4</v>
      </c>
      <c r="AJ284" s="200">
        <v>1.0131799032201388E-3</v>
      </c>
      <c r="AK284" s="200">
        <v>1.6515225506784374E-3</v>
      </c>
      <c r="AL284" s="200">
        <v>8.2946884716344582E-4</v>
      </c>
      <c r="AM284" s="200">
        <v>6.4369164684147497E-4</v>
      </c>
      <c r="AN284" s="200">
        <v>7.687594675915327E-3</v>
      </c>
      <c r="AO284" s="200">
        <v>1.4414867999339839E-3</v>
      </c>
      <c r="AP284" s="200">
        <v>4.9694611441766237E-4</v>
      </c>
      <c r="AQ284" s="200">
        <v>9.3696214776187864E-4</v>
      </c>
      <c r="AR284" s="200">
        <v>6.0638394175851487E-4</v>
      </c>
      <c r="AS284" s="200">
        <v>3.3623915065983525E-4</v>
      </c>
      <c r="AT284" s="107" t="e">
        <v>#N/A</v>
      </c>
      <c r="AU284" s="202" t="e">
        <v>#N/A</v>
      </c>
      <c r="AV284" s="182" t="e">
        <v>#N/A</v>
      </c>
    </row>
    <row r="285" spans="1:48">
      <c r="A285" s="119" t="s">
        <v>191</v>
      </c>
      <c r="B285" s="120" t="s">
        <v>56</v>
      </c>
      <c r="C285" s="200">
        <v>3.7519187176411378E-5</v>
      </c>
      <c r="D285" s="200">
        <v>1.9781863725161383E-6</v>
      </c>
      <c r="E285" s="200">
        <v>4.0799396730813447E-6</v>
      </c>
      <c r="F285" s="200">
        <v>7.9298517587588625E-6</v>
      </c>
      <c r="G285" s="200">
        <v>1.1338294658202649E-5</v>
      </c>
      <c r="H285" s="200">
        <v>8.1826744700876268E-6</v>
      </c>
      <c r="I285" s="200">
        <v>6.9594187082970802E-6</v>
      </c>
      <c r="J285" s="200">
        <v>6.3155583239065555E-6</v>
      </c>
      <c r="K285" s="200">
        <v>1.0618646938182948E-5</v>
      </c>
      <c r="L285" s="200">
        <v>2.649871990063359E-6</v>
      </c>
      <c r="M285" s="200">
        <v>1.0579332401374221E-5</v>
      </c>
      <c r="N285" s="200">
        <v>2.3076396638693812E-6</v>
      </c>
      <c r="O285" s="200">
        <v>7.0969390242217421E-6</v>
      </c>
      <c r="P285" s="200">
        <v>1.4642445786569135E-5</v>
      </c>
      <c r="Q285" s="200">
        <v>4.4050571310822693E-4</v>
      </c>
      <c r="R285" s="200">
        <v>1.6258790177498466E-4</v>
      </c>
      <c r="S285" s="200">
        <v>4.1388026792360301E-6</v>
      </c>
      <c r="T285" s="200">
        <v>1.0008452173174944</v>
      </c>
      <c r="U285" s="200">
        <v>7.775326771643328E-6</v>
      </c>
      <c r="V285" s="200">
        <v>4.1505943341112612E-5</v>
      </c>
      <c r="W285" s="200">
        <v>2.6914290264458279E-5</v>
      </c>
      <c r="X285" s="200">
        <v>7.294472891211451E-6</v>
      </c>
      <c r="Y285" s="200">
        <v>1.4153558986651851E-5</v>
      </c>
      <c r="Z285" s="200">
        <v>5.7158963241007523E-5</v>
      </c>
      <c r="AA285" s="200">
        <v>1.4133238672700684E-5</v>
      </c>
      <c r="AB285" s="200">
        <v>4.4796245801908883E-6</v>
      </c>
      <c r="AC285" s="200">
        <v>1.2355772584951043E-5</v>
      </c>
      <c r="AD285" s="200">
        <v>1.5571585410669502E-5</v>
      </c>
      <c r="AE285" s="200">
        <v>1.7692599217381097E-5</v>
      </c>
      <c r="AF285" s="200">
        <v>2.3084741618995894E-5</v>
      </c>
      <c r="AG285" s="200">
        <v>6.9884214836167638E-5</v>
      </c>
      <c r="AH285" s="200">
        <v>6.9875809652120175E-6</v>
      </c>
      <c r="AI285" s="200">
        <v>5.6508693583100808E-4</v>
      </c>
      <c r="AJ285" s="200">
        <v>1.5174719479756581E-5</v>
      </c>
      <c r="AK285" s="200">
        <v>1.5566831190479112E-5</v>
      </c>
      <c r="AL285" s="200">
        <v>2.1174404986617715E-5</v>
      </c>
      <c r="AM285" s="200">
        <v>1.8816088541096798E-5</v>
      </c>
      <c r="AN285" s="200">
        <v>1.2102852263232526E-4</v>
      </c>
      <c r="AO285" s="200">
        <v>2.0020001264392032E-5</v>
      </c>
      <c r="AP285" s="200">
        <v>1.4728558611059456E-5</v>
      </c>
      <c r="AQ285" s="200">
        <v>1.9753341625286527E-5</v>
      </c>
      <c r="AR285" s="200">
        <v>1.2048407349538788E-4</v>
      </c>
      <c r="AS285" s="200">
        <v>1.1094959277898068E-5</v>
      </c>
      <c r="AT285" s="107" t="e">
        <v>#N/A</v>
      </c>
      <c r="AU285" s="202" t="e">
        <v>#N/A</v>
      </c>
      <c r="AV285" s="182" t="e">
        <v>#N/A</v>
      </c>
    </row>
    <row r="286" spans="1:48">
      <c r="A286" s="119" t="s">
        <v>192</v>
      </c>
      <c r="B286" s="120" t="s">
        <v>58</v>
      </c>
      <c r="C286" s="200">
        <v>4.5180025831422091E-3</v>
      </c>
      <c r="D286" s="200">
        <v>4.0420010076719377E-3</v>
      </c>
      <c r="E286" s="200">
        <v>4.6366784806904449E-3</v>
      </c>
      <c r="F286" s="200">
        <v>3.1667782074517865E-3</v>
      </c>
      <c r="G286" s="200">
        <v>6.7358228905045319E-3</v>
      </c>
      <c r="H286" s="200">
        <v>3.8017957088982246E-3</v>
      </c>
      <c r="I286" s="200">
        <v>6.6242328950554636E-3</v>
      </c>
      <c r="J286" s="200">
        <v>3.4753708316668389E-3</v>
      </c>
      <c r="K286" s="200">
        <v>5.7443693241313494E-3</v>
      </c>
      <c r="L286" s="200">
        <v>4.1936444623455878E-4</v>
      </c>
      <c r="M286" s="200">
        <v>2.4513454455701964E-3</v>
      </c>
      <c r="N286" s="200">
        <v>4.0608599626567182E-3</v>
      </c>
      <c r="O286" s="200">
        <v>1.9360850551110208E-2</v>
      </c>
      <c r="P286" s="200">
        <v>2.0598462827609832E-3</v>
      </c>
      <c r="Q286" s="200">
        <v>3.4808388495972684E-3</v>
      </c>
      <c r="R286" s="200">
        <v>4.1233329258173928E-3</v>
      </c>
      <c r="S286" s="200">
        <v>1.380723384203609E-3</v>
      </c>
      <c r="T286" s="200">
        <v>3.5320694333355589E-3</v>
      </c>
      <c r="U286" s="200">
        <v>1.0208129751926038</v>
      </c>
      <c r="V286" s="200">
        <v>3.8785823950305493E-3</v>
      </c>
      <c r="W286" s="200">
        <v>4.779156577725362E-3</v>
      </c>
      <c r="X286" s="200">
        <v>1.6469937777860407E-3</v>
      </c>
      <c r="Y286" s="200">
        <v>6.9052420501783977E-3</v>
      </c>
      <c r="Z286" s="200">
        <v>4.2632706372580506E-3</v>
      </c>
      <c r="AA286" s="200">
        <v>3.0748666567099224E-3</v>
      </c>
      <c r="AB286" s="200">
        <v>5.3426214805502861E-4</v>
      </c>
      <c r="AC286" s="200">
        <v>1.3039864732799185E-3</v>
      </c>
      <c r="AD286" s="200">
        <v>2.0021854560095744E-3</v>
      </c>
      <c r="AE286" s="200">
        <v>4.2516328986325347E-3</v>
      </c>
      <c r="AF286" s="200">
        <v>6.9167569402416593E-3</v>
      </c>
      <c r="AG286" s="200">
        <v>4.1297651385969756E-3</v>
      </c>
      <c r="AH286" s="200">
        <v>1.9744311299544379E-3</v>
      </c>
      <c r="AI286" s="200">
        <v>2.4936054440345148E-3</v>
      </c>
      <c r="AJ286" s="200">
        <v>1.3362060381378217E-2</v>
      </c>
      <c r="AK286" s="200">
        <v>1.24680875498088E-3</v>
      </c>
      <c r="AL286" s="200">
        <v>1.1485112872481027E-2</v>
      </c>
      <c r="AM286" s="200">
        <v>1.372020791871332E-3</v>
      </c>
      <c r="AN286" s="200">
        <v>5.0956807705059715E-3</v>
      </c>
      <c r="AO286" s="200">
        <v>2.608789053174747E-3</v>
      </c>
      <c r="AP286" s="200">
        <v>2.3971708409003156E-3</v>
      </c>
      <c r="AQ286" s="200">
        <v>4.245227391632753E-3</v>
      </c>
      <c r="AR286" s="200">
        <v>4.5473492292732376E-3</v>
      </c>
      <c r="AS286" s="200">
        <v>3.3940676469376013E-2</v>
      </c>
      <c r="AT286" s="107" t="e">
        <v>#N/A</v>
      </c>
      <c r="AU286" s="202" t="e">
        <v>#N/A</v>
      </c>
      <c r="AV286" s="182" t="e">
        <v>#N/A</v>
      </c>
    </row>
    <row r="287" spans="1:48">
      <c r="A287" s="119" t="s">
        <v>193</v>
      </c>
      <c r="B287" s="120" t="s">
        <v>60</v>
      </c>
      <c r="C287" s="200">
        <v>2.0796323475852441E-3</v>
      </c>
      <c r="D287" s="200">
        <v>2.2696407927078483E-4</v>
      </c>
      <c r="E287" s="200">
        <v>1.2991064790455068E-3</v>
      </c>
      <c r="F287" s="200">
        <v>2.5115573131438049E-3</v>
      </c>
      <c r="G287" s="200">
        <v>1.2681711968888371E-3</v>
      </c>
      <c r="H287" s="200">
        <v>1.4911475858503326E-3</v>
      </c>
      <c r="I287" s="200">
        <v>2.1745331856495445E-3</v>
      </c>
      <c r="J287" s="200">
        <v>6.8038428192585291E-3</v>
      </c>
      <c r="K287" s="200">
        <v>3.036525963028623E-3</v>
      </c>
      <c r="L287" s="200">
        <v>2.5905077866742142E-3</v>
      </c>
      <c r="M287" s="200">
        <v>2.7645789072349397E-3</v>
      </c>
      <c r="N287" s="200">
        <v>4.5368644206335729E-3</v>
      </c>
      <c r="O287" s="200">
        <v>4.7464302998273819E-3</v>
      </c>
      <c r="P287" s="200">
        <v>5.0336732797288467E-3</v>
      </c>
      <c r="Q287" s="200">
        <v>9.9856262037314189E-4</v>
      </c>
      <c r="R287" s="200">
        <v>1.419350047422902E-3</v>
      </c>
      <c r="S287" s="200">
        <v>5.6687854251592968E-4</v>
      </c>
      <c r="T287" s="200">
        <v>9.4830672539685423E-4</v>
      </c>
      <c r="U287" s="200">
        <v>2.2106073125519169E-3</v>
      </c>
      <c r="V287" s="200">
        <v>1.0014033153535138</v>
      </c>
      <c r="W287" s="200">
        <v>1.0532240421985651E-3</v>
      </c>
      <c r="X287" s="200">
        <v>8.3144899237689082E-3</v>
      </c>
      <c r="Y287" s="200">
        <v>1.4477518504843499E-2</v>
      </c>
      <c r="Z287" s="200">
        <v>3.2028579589516602E-3</v>
      </c>
      <c r="AA287" s="200">
        <v>1.4201092734306773E-3</v>
      </c>
      <c r="AB287" s="200">
        <v>8.013047766941752E-3</v>
      </c>
      <c r="AC287" s="200">
        <v>2.6235811224339417E-3</v>
      </c>
      <c r="AD287" s="200">
        <v>1.0386925993399745E-3</v>
      </c>
      <c r="AE287" s="200">
        <v>2.0878915618356762E-3</v>
      </c>
      <c r="AF287" s="200">
        <v>2.7529889253594896E-3</v>
      </c>
      <c r="AG287" s="200">
        <v>7.1567306635547424E-3</v>
      </c>
      <c r="AH287" s="200">
        <v>4.9134109716516298E-3</v>
      </c>
      <c r="AI287" s="200">
        <v>1.4594185902821529E-3</v>
      </c>
      <c r="AJ287" s="200">
        <v>1.3375041744267293E-3</v>
      </c>
      <c r="AK287" s="200">
        <v>1.2044505008963263E-3</v>
      </c>
      <c r="AL287" s="200">
        <v>2.3971399481100349E-3</v>
      </c>
      <c r="AM287" s="200">
        <v>7.6155831953994004E-4</v>
      </c>
      <c r="AN287" s="200">
        <v>1.0746898554105904E-3</v>
      </c>
      <c r="AO287" s="200">
        <v>2.4773572276536372E-3</v>
      </c>
      <c r="AP287" s="200">
        <v>1.8099410843655376E-3</v>
      </c>
      <c r="AQ287" s="200">
        <v>2.8161350320793938E-3</v>
      </c>
      <c r="AR287" s="200">
        <v>3.0406226251585224E-3</v>
      </c>
      <c r="AS287" s="200">
        <v>1.1274252483990648E-3</v>
      </c>
      <c r="AT287" s="107" t="e">
        <v>#N/A</v>
      </c>
      <c r="AU287" s="202" t="e">
        <v>#N/A</v>
      </c>
      <c r="AV287" s="182" t="e">
        <v>#N/A</v>
      </c>
    </row>
    <row r="288" spans="1:48">
      <c r="A288" s="119" t="s">
        <v>194</v>
      </c>
      <c r="B288" s="120" t="s">
        <v>62</v>
      </c>
      <c r="C288" s="200">
        <v>0</v>
      </c>
      <c r="D288" s="200">
        <v>0</v>
      </c>
      <c r="E288" s="200">
        <v>0</v>
      </c>
      <c r="F288" s="200">
        <v>0</v>
      </c>
      <c r="G288" s="200">
        <v>0</v>
      </c>
      <c r="H288" s="200">
        <v>0</v>
      </c>
      <c r="I288" s="200">
        <v>0</v>
      </c>
      <c r="J288" s="200">
        <v>0</v>
      </c>
      <c r="K288" s="200">
        <v>0</v>
      </c>
      <c r="L288" s="200">
        <v>0</v>
      </c>
      <c r="M288" s="200">
        <v>0</v>
      </c>
      <c r="N288" s="200">
        <v>0</v>
      </c>
      <c r="O288" s="200">
        <v>0</v>
      </c>
      <c r="P288" s="200">
        <v>0</v>
      </c>
      <c r="Q288" s="200">
        <v>0</v>
      </c>
      <c r="R288" s="200">
        <v>0</v>
      </c>
      <c r="S288" s="200">
        <v>0</v>
      </c>
      <c r="T288" s="200">
        <v>0</v>
      </c>
      <c r="U288" s="200">
        <v>0</v>
      </c>
      <c r="V288" s="200">
        <v>0</v>
      </c>
      <c r="W288" s="200">
        <v>1</v>
      </c>
      <c r="X288" s="200">
        <v>0</v>
      </c>
      <c r="Y288" s="200">
        <v>0</v>
      </c>
      <c r="Z288" s="200">
        <v>0</v>
      </c>
      <c r="AA288" s="200">
        <v>0</v>
      </c>
      <c r="AB288" s="200">
        <v>0</v>
      </c>
      <c r="AC288" s="200">
        <v>0</v>
      </c>
      <c r="AD288" s="200">
        <v>0</v>
      </c>
      <c r="AE288" s="200">
        <v>0</v>
      </c>
      <c r="AF288" s="200">
        <v>0</v>
      </c>
      <c r="AG288" s="200">
        <v>0</v>
      </c>
      <c r="AH288" s="200">
        <v>0</v>
      </c>
      <c r="AI288" s="200">
        <v>0</v>
      </c>
      <c r="AJ288" s="200">
        <v>0</v>
      </c>
      <c r="AK288" s="200">
        <v>0</v>
      </c>
      <c r="AL288" s="200">
        <v>0</v>
      </c>
      <c r="AM288" s="200">
        <v>0</v>
      </c>
      <c r="AN288" s="200">
        <v>0</v>
      </c>
      <c r="AO288" s="200">
        <v>0</v>
      </c>
      <c r="AP288" s="200">
        <v>0</v>
      </c>
      <c r="AQ288" s="200">
        <v>0</v>
      </c>
      <c r="AR288" s="200">
        <v>0</v>
      </c>
      <c r="AS288" s="200">
        <v>0</v>
      </c>
      <c r="AT288" s="107" t="e">
        <v>#N/A</v>
      </c>
      <c r="AU288" s="202" t="e">
        <v>#N/A</v>
      </c>
      <c r="AV288" s="182" t="e">
        <v>#N/A</v>
      </c>
    </row>
    <row r="289" spans="1:48">
      <c r="A289" s="119" t="s">
        <v>195</v>
      </c>
      <c r="B289" s="120" t="s">
        <v>64</v>
      </c>
      <c r="C289" s="200">
        <v>2.1483275292934693E-2</v>
      </c>
      <c r="D289" s="200">
        <v>1.4758900126085035E-2</v>
      </c>
      <c r="E289" s="200">
        <v>7.0213380201819371E-3</v>
      </c>
      <c r="F289" s="200">
        <v>3.8542801638987739E-2</v>
      </c>
      <c r="G289" s="200">
        <v>1.963541578159533E-2</v>
      </c>
      <c r="H289" s="200">
        <v>1.3137818484140567E-2</v>
      </c>
      <c r="I289" s="200">
        <v>1.3890343437472214E-2</v>
      </c>
      <c r="J289" s="200">
        <v>5.148212465218522E-2</v>
      </c>
      <c r="K289" s="200">
        <v>4.9933412378446305E-2</v>
      </c>
      <c r="L289" s="200">
        <v>1.5270927769905835E-2</v>
      </c>
      <c r="M289" s="200">
        <v>3.7157010893098544E-2</v>
      </c>
      <c r="N289" s="200">
        <v>3.7868743984699034E-2</v>
      </c>
      <c r="O289" s="200">
        <v>2.2666666652468147E-2</v>
      </c>
      <c r="P289" s="200">
        <v>1.9609549991566021E-2</v>
      </c>
      <c r="Q289" s="200">
        <v>8.5172292983650144E-3</v>
      </c>
      <c r="R289" s="200">
        <v>1.1961131994613813E-2</v>
      </c>
      <c r="S289" s="200">
        <v>5.5676267705320904E-3</v>
      </c>
      <c r="T289" s="200">
        <v>1.6367202123615712E-2</v>
      </c>
      <c r="U289" s="200">
        <v>3.1122810907502203E-2</v>
      </c>
      <c r="V289" s="200">
        <v>8.8255738674941596E-3</v>
      </c>
      <c r="W289" s="200">
        <v>8.4544703862004644E-3</v>
      </c>
      <c r="X289" s="200">
        <v>1.0368173131063696</v>
      </c>
      <c r="Y289" s="200">
        <v>4.1882099819527494E-2</v>
      </c>
      <c r="Z289" s="200">
        <v>3.3245624143426959E-2</v>
      </c>
      <c r="AA289" s="200">
        <v>7.431991000992043E-3</v>
      </c>
      <c r="AB289" s="200">
        <v>4.7284276008917265E-3</v>
      </c>
      <c r="AC289" s="200">
        <v>8.2752490479690161E-3</v>
      </c>
      <c r="AD289" s="200">
        <v>1.2078818884715327E-2</v>
      </c>
      <c r="AE289" s="200">
        <v>5.7578589951393817E-3</v>
      </c>
      <c r="AF289" s="200">
        <v>1.3452831354087272E-2</v>
      </c>
      <c r="AG289" s="200">
        <v>1.7406842678661178E-2</v>
      </c>
      <c r="AH289" s="200">
        <v>2.8928935459306054E-2</v>
      </c>
      <c r="AI289" s="200">
        <v>2.15706673238047E-2</v>
      </c>
      <c r="AJ289" s="200">
        <v>8.0624128980780422E-3</v>
      </c>
      <c r="AK289" s="200">
        <v>2.2340091322191953E-2</v>
      </c>
      <c r="AL289" s="200">
        <v>1.6649817625013823E-2</v>
      </c>
      <c r="AM289" s="200">
        <v>6.1579553278797551E-3</v>
      </c>
      <c r="AN289" s="200">
        <v>7.7914315210922975E-3</v>
      </c>
      <c r="AO289" s="200">
        <v>4.9845069139542945E-2</v>
      </c>
      <c r="AP289" s="200">
        <v>3.1060051551186584E-2</v>
      </c>
      <c r="AQ289" s="200">
        <v>9.2647157236412689E-2</v>
      </c>
      <c r="AR289" s="200">
        <v>3.6806096155964987E-2</v>
      </c>
      <c r="AS289" s="200">
        <v>9.8889463149148312E-3</v>
      </c>
      <c r="AT289" s="107" t="e">
        <v>#N/A</v>
      </c>
      <c r="AU289" s="202" t="e">
        <v>#N/A</v>
      </c>
      <c r="AV289" s="182" t="e">
        <v>#N/A</v>
      </c>
    </row>
    <row r="290" spans="1:48">
      <c r="A290" s="119" t="s">
        <v>196</v>
      </c>
      <c r="B290" s="120" t="s">
        <v>66</v>
      </c>
      <c r="C290" s="200">
        <v>2.6645360534846138E-3</v>
      </c>
      <c r="D290" s="200">
        <v>3.2410825354868854E-4</v>
      </c>
      <c r="E290" s="200">
        <v>9.7296102322147742E-4</v>
      </c>
      <c r="F290" s="200">
        <v>6.7212131817020937E-3</v>
      </c>
      <c r="G290" s="200">
        <v>4.8376595719591201E-3</v>
      </c>
      <c r="H290" s="200">
        <v>2.2984062593126324E-3</v>
      </c>
      <c r="I290" s="200">
        <v>1.2981066376451429E-3</v>
      </c>
      <c r="J290" s="200">
        <v>2.8977099135564762E-3</v>
      </c>
      <c r="K290" s="200">
        <v>1.372367657512916E-2</v>
      </c>
      <c r="L290" s="200">
        <v>2.296776128785768E-3</v>
      </c>
      <c r="M290" s="200">
        <v>7.7355144056066218E-3</v>
      </c>
      <c r="N290" s="200">
        <v>2.6012022335374489E-3</v>
      </c>
      <c r="O290" s="200">
        <v>4.6408848056431334E-3</v>
      </c>
      <c r="P290" s="200">
        <v>2.8232174196679552E-3</v>
      </c>
      <c r="Q290" s="200">
        <v>4.9475501501202292E-4</v>
      </c>
      <c r="R290" s="200">
        <v>2.0923629531178489E-3</v>
      </c>
      <c r="S290" s="200">
        <v>4.5553990893067398E-4</v>
      </c>
      <c r="T290" s="200">
        <v>1.7029728306116689E-3</v>
      </c>
      <c r="U290" s="200">
        <v>3.3010912200678155E-3</v>
      </c>
      <c r="V290" s="200">
        <v>2.3126043030269154E-3</v>
      </c>
      <c r="W290" s="200">
        <v>4.7229015052376727E-3</v>
      </c>
      <c r="X290" s="200">
        <v>5.554503070791225E-3</v>
      </c>
      <c r="Y290" s="200">
        <v>1.1110579860151528</v>
      </c>
      <c r="Z290" s="200">
        <v>6.5512928233761262E-3</v>
      </c>
      <c r="AA290" s="200">
        <v>2.9565577920524148E-3</v>
      </c>
      <c r="AB290" s="200">
        <v>8.3223031623872205E-4</v>
      </c>
      <c r="AC290" s="200">
        <v>4.151310900291077E-3</v>
      </c>
      <c r="AD290" s="200">
        <v>3.659357886263885E-3</v>
      </c>
      <c r="AE290" s="200">
        <v>2.4575176019081845E-3</v>
      </c>
      <c r="AF290" s="200">
        <v>7.5148081592592451E-3</v>
      </c>
      <c r="AG290" s="200">
        <v>2.0983511381103999E-2</v>
      </c>
      <c r="AH290" s="200">
        <v>1.8796224905962399E-2</v>
      </c>
      <c r="AI290" s="200">
        <v>1.052914528561901E-2</v>
      </c>
      <c r="AJ290" s="200">
        <v>6.244495431451857E-3</v>
      </c>
      <c r="AK290" s="200">
        <v>6.4775326229049388E-3</v>
      </c>
      <c r="AL290" s="200">
        <v>6.3278127213219817E-3</v>
      </c>
      <c r="AM290" s="200">
        <v>9.9413495510551663E-4</v>
      </c>
      <c r="AN290" s="200">
        <v>2.0545149091808403E-3</v>
      </c>
      <c r="AO290" s="200">
        <v>3.9626510701919679E-2</v>
      </c>
      <c r="AP290" s="200">
        <v>2.5558168442911602E-2</v>
      </c>
      <c r="AQ290" s="200">
        <v>1.8961118396637174E-2</v>
      </c>
      <c r="AR290" s="200">
        <v>2.3806099087836999E-2</v>
      </c>
      <c r="AS290" s="200">
        <v>2.059483752525047E-3</v>
      </c>
      <c r="AT290" s="107" t="e">
        <v>#N/A</v>
      </c>
      <c r="AU290" s="202" t="e">
        <v>#N/A</v>
      </c>
      <c r="AV290" s="182" t="e">
        <v>#N/A</v>
      </c>
    </row>
    <row r="291" spans="1:48">
      <c r="A291" s="119" t="s">
        <v>197</v>
      </c>
      <c r="B291" s="120" t="s">
        <v>68</v>
      </c>
      <c r="C291" s="200">
        <v>5.8365191405882116E-2</v>
      </c>
      <c r="D291" s="200">
        <v>1.767489088984639E-2</v>
      </c>
      <c r="E291" s="200">
        <v>4.4952066862080413E-2</v>
      </c>
      <c r="F291" s="200">
        <v>2.1965372645938799E-2</v>
      </c>
      <c r="G291" s="200">
        <v>6.6068438118519673E-2</v>
      </c>
      <c r="H291" s="200">
        <v>8.7600181456901724E-2</v>
      </c>
      <c r="I291" s="200">
        <v>6.2673473209643102E-2</v>
      </c>
      <c r="J291" s="200">
        <v>6.0299767363835736E-2</v>
      </c>
      <c r="K291" s="200">
        <v>4.9562396580034737E-2</v>
      </c>
      <c r="L291" s="200">
        <v>1.9433965900314005E-2</v>
      </c>
      <c r="M291" s="200">
        <v>4.706617620753218E-2</v>
      </c>
      <c r="N291" s="200">
        <v>6.4074132227836134E-3</v>
      </c>
      <c r="O291" s="200">
        <v>7.0941278907245067E-2</v>
      </c>
      <c r="P291" s="200">
        <v>8.9054338167136038E-2</v>
      </c>
      <c r="Q291" s="200">
        <v>4.3417550177889591E-2</v>
      </c>
      <c r="R291" s="200">
        <v>7.3907147609575188E-2</v>
      </c>
      <c r="S291" s="200">
        <v>2.1801001584522809E-2</v>
      </c>
      <c r="T291" s="200">
        <v>0.15348252601056345</v>
      </c>
      <c r="U291" s="200">
        <v>5.7296383105167027E-2</v>
      </c>
      <c r="V291" s="200">
        <v>5.0076891144010545E-2</v>
      </c>
      <c r="W291" s="200">
        <v>3.7287817211307694E-2</v>
      </c>
      <c r="X291" s="200">
        <v>1.3847370066002793E-2</v>
      </c>
      <c r="Y291" s="200">
        <v>1.2675611056294105E-2</v>
      </c>
      <c r="Z291" s="200">
        <v>1.0172036018109685</v>
      </c>
      <c r="AA291" s="200">
        <v>5.7992646703052776E-3</v>
      </c>
      <c r="AB291" s="200">
        <v>2.9519986145637952E-3</v>
      </c>
      <c r="AC291" s="200">
        <v>1.115436562845167E-2</v>
      </c>
      <c r="AD291" s="200">
        <v>9.4181318888760055E-3</v>
      </c>
      <c r="AE291" s="200">
        <v>1.1805373209306746E-2</v>
      </c>
      <c r="AF291" s="200">
        <v>1.4358096021877542E-2</v>
      </c>
      <c r="AG291" s="200">
        <v>1.312462880959964E-2</v>
      </c>
      <c r="AH291" s="200">
        <v>1.0131188618814098E-2</v>
      </c>
      <c r="AI291" s="200">
        <v>3.445043285404395E-2</v>
      </c>
      <c r="AJ291" s="200">
        <v>3.583951585933267E-2</v>
      </c>
      <c r="AK291" s="200">
        <v>1.092566083861529E-2</v>
      </c>
      <c r="AL291" s="200">
        <v>1.8063244676274941E-2</v>
      </c>
      <c r="AM291" s="200">
        <v>7.5102177946203665E-3</v>
      </c>
      <c r="AN291" s="200">
        <v>1.9502353831241884E-2</v>
      </c>
      <c r="AO291" s="200">
        <v>4.3069025519443138E-2</v>
      </c>
      <c r="AP291" s="200">
        <v>9.2746847826430764E-2</v>
      </c>
      <c r="AQ291" s="200">
        <v>1.3289374025428213E-2</v>
      </c>
      <c r="AR291" s="200">
        <v>3.514569253661505E-2</v>
      </c>
      <c r="AS291" s="200">
        <v>0.15656590833779793</v>
      </c>
      <c r="AT291" s="107" t="e">
        <v>#N/A</v>
      </c>
      <c r="AU291" s="202" t="e">
        <v>#N/A</v>
      </c>
      <c r="AV291" s="182" t="e">
        <v>#N/A</v>
      </c>
    </row>
    <row r="292" spans="1:48">
      <c r="A292" s="119" t="s">
        <v>198</v>
      </c>
      <c r="B292" s="120" t="s">
        <v>69</v>
      </c>
      <c r="C292" s="200">
        <v>1.9022404072127588E-2</v>
      </c>
      <c r="D292" s="200">
        <v>6.5179045852382274E-3</v>
      </c>
      <c r="E292" s="200">
        <v>9.9667561157152085E-3</v>
      </c>
      <c r="F292" s="200">
        <v>3.7034664292541271E-2</v>
      </c>
      <c r="G292" s="200">
        <v>1.6323014239805426E-2</v>
      </c>
      <c r="H292" s="200">
        <v>3.1084674697675202E-2</v>
      </c>
      <c r="I292" s="200">
        <v>1.8625535992457195E-2</v>
      </c>
      <c r="J292" s="200">
        <v>1.5037272782281376E-2</v>
      </c>
      <c r="K292" s="200">
        <v>1.4672681460236975E-2</v>
      </c>
      <c r="L292" s="200">
        <v>7.1500067874197782E-3</v>
      </c>
      <c r="M292" s="200">
        <v>2.0253714111567737E-2</v>
      </c>
      <c r="N292" s="200">
        <v>6.6169081370679459E-3</v>
      </c>
      <c r="O292" s="200">
        <v>1.3373061099286486E-2</v>
      </c>
      <c r="P292" s="200">
        <v>2.2861449544898126E-2</v>
      </c>
      <c r="Q292" s="200">
        <v>4.215538132659305E-3</v>
      </c>
      <c r="R292" s="200">
        <v>8.5883660147905161E-3</v>
      </c>
      <c r="S292" s="200">
        <v>5.1808456453621759E-3</v>
      </c>
      <c r="T292" s="200">
        <v>3.7406341393333709E-2</v>
      </c>
      <c r="U292" s="200">
        <v>1.4751627588198164E-2</v>
      </c>
      <c r="V292" s="200">
        <v>1.6017601866269673E-2</v>
      </c>
      <c r="W292" s="200">
        <v>2.3403079698339085E-2</v>
      </c>
      <c r="X292" s="200">
        <v>2.8049201090861092E-2</v>
      </c>
      <c r="Y292" s="200">
        <v>2.5041420359582026E-2</v>
      </c>
      <c r="Z292" s="200">
        <v>2.310702414104452E-2</v>
      </c>
      <c r="AA292" s="200">
        <v>1.0280329352347277</v>
      </c>
      <c r="AB292" s="200">
        <v>6.5606805359442716E-2</v>
      </c>
      <c r="AC292" s="200">
        <v>2.0864229952872092E-2</v>
      </c>
      <c r="AD292" s="200">
        <v>5.8270162381412246E-3</v>
      </c>
      <c r="AE292" s="200">
        <v>7.6547610597423339E-3</v>
      </c>
      <c r="AF292" s="200">
        <v>8.6852774695020413E-3</v>
      </c>
      <c r="AG292" s="200">
        <v>2.750680097820812E-2</v>
      </c>
      <c r="AH292" s="200">
        <v>1.3342521238511486E-2</v>
      </c>
      <c r="AI292" s="200">
        <v>1.0692642897320328E-2</v>
      </c>
      <c r="AJ292" s="200">
        <v>3.9385260647015148E-2</v>
      </c>
      <c r="AK292" s="200">
        <v>5.2908232657894488E-2</v>
      </c>
      <c r="AL292" s="200">
        <v>9.1058420016262766E-3</v>
      </c>
      <c r="AM292" s="200">
        <v>6.8750239719058831E-3</v>
      </c>
      <c r="AN292" s="200">
        <v>1.1639503613707218E-2</v>
      </c>
      <c r="AO292" s="200">
        <v>2.3269389430966573E-2</v>
      </c>
      <c r="AP292" s="200">
        <v>1.3487899686714634E-2</v>
      </c>
      <c r="AQ292" s="200">
        <v>1.4231258672475624E-2</v>
      </c>
      <c r="AR292" s="200">
        <v>1.5848168883544081E-2</v>
      </c>
      <c r="AS292" s="200">
        <v>5.5779019495690359E-3</v>
      </c>
      <c r="AT292" s="107" t="e">
        <v>#N/A</v>
      </c>
      <c r="AU292" s="202" t="e">
        <v>#N/A</v>
      </c>
      <c r="AV292" s="182" t="e">
        <v>#N/A</v>
      </c>
    </row>
    <row r="293" spans="1:48">
      <c r="A293" s="119" t="s">
        <v>199</v>
      </c>
      <c r="B293" s="120" t="s">
        <v>70</v>
      </c>
      <c r="C293" s="200">
        <v>3.6720371639170344E-3</v>
      </c>
      <c r="D293" s="200">
        <v>5.2590058555435039E-4</v>
      </c>
      <c r="E293" s="200">
        <v>1.4640717137869362E-3</v>
      </c>
      <c r="F293" s="200">
        <v>3.9145732729103178E-3</v>
      </c>
      <c r="G293" s="200">
        <v>3.6729193633589933E-3</v>
      </c>
      <c r="H293" s="200">
        <v>5.107957433904636E-3</v>
      </c>
      <c r="I293" s="200">
        <v>4.2151324106649152E-3</v>
      </c>
      <c r="J293" s="200">
        <v>2.8808657828200287E-3</v>
      </c>
      <c r="K293" s="200">
        <v>5.1937492551956546E-3</v>
      </c>
      <c r="L293" s="200">
        <v>1.1179260778874083E-3</v>
      </c>
      <c r="M293" s="200">
        <v>6.6741525837999928E-3</v>
      </c>
      <c r="N293" s="200">
        <v>1.1658910321289777E-3</v>
      </c>
      <c r="O293" s="200">
        <v>2.563707407849212E-3</v>
      </c>
      <c r="P293" s="200">
        <v>9.3588314459875244E-3</v>
      </c>
      <c r="Q293" s="200">
        <v>1.6476574043828354E-3</v>
      </c>
      <c r="R293" s="200">
        <v>3.4875227620557868E-3</v>
      </c>
      <c r="S293" s="200">
        <v>7.7460308229898253E-4</v>
      </c>
      <c r="T293" s="200">
        <v>3.8235544538792851E-3</v>
      </c>
      <c r="U293" s="200">
        <v>4.0005312240648881E-3</v>
      </c>
      <c r="V293" s="200">
        <v>4.7625746284418093E-3</v>
      </c>
      <c r="W293" s="200">
        <v>3.3454919774715554E-3</v>
      </c>
      <c r="X293" s="200">
        <v>4.6085098912793838E-3</v>
      </c>
      <c r="Y293" s="200">
        <v>3.2558650576496829E-3</v>
      </c>
      <c r="Z293" s="200">
        <v>1.6505977617046072E-2</v>
      </c>
      <c r="AA293" s="200">
        <v>9.9918511216592152E-3</v>
      </c>
      <c r="AB293" s="200">
        <v>1.0503501151590677</v>
      </c>
      <c r="AC293" s="200">
        <v>9.5084393843332896E-3</v>
      </c>
      <c r="AD293" s="200">
        <v>7.1423267628949695E-3</v>
      </c>
      <c r="AE293" s="200">
        <v>1.9932657742695127E-2</v>
      </c>
      <c r="AF293" s="200">
        <v>8.1098531563946388E-3</v>
      </c>
      <c r="AG293" s="200">
        <v>2.5696405392931156E-3</v>
      </c>
      <c r="AH293" s="200">
        <v>1.8960020923932015E-3</v>
      </c>
      <c r="AI293" s="200">
        <v>1.062357600401021E-2</v>
      </c>
      <c r="AJ293" s="200">
        <v>1.6771445767094321E-2</v>
      </c>
      <c r="AK293" s="200">
        <v>1.2716405077541083E-2</v>
      </c>
      <c r="AL293" s="200">
        <v>6.9744985771475147E-3</v>
      </c>
      <c r="AM293" s="200">
        <v>3.1876645602486979E-2</v>
      </c>
      <c r="AN293" s="200">
        <v>6.1618270766424562E-3</v>
      </c>
      <c r="AO293" s="200">
        <v>1.4513108484129745E-2</v>
      </c>
      <c r="AP293" s="200">
        <v>1.1176879420780949E-2</v>
      </c>
      <c r="AQ293" s="200">
        <v>1.465736293439302E-2</v>
      </c>
      <c r="AR293" s="200">
        <v>1.2768436636546565E-2</v>
      </c>
      <c r="AS293" s="200">
        <v>3.4490421054992264E-3</v>
      </c>
      <c r="AT293" s="107" t="e">
        <v>#N/A</v>
      </c>
      <c r="AU293" s="202" t="e">
        <v>#N/A</v>
      </c>
      <c r="AV293" s="182" t="e">
        <v>#N/A</v>
      </c>
    </row>
    <row r="294" spans="1:48">
      <c r="A294" s="119" t="s">
        <v>200</v>
      </c>
      <c r="B294" s="120" t="s">
        <v>71</v>
      </c>
      <c r="C294" s="200">
        <v>4.1285389991707167E-2</v>
      </c>
      <c r="D294" s="200">
        <v>5.6960998692838346E-3</v>
      </c>
      <c r="E294" s="200">
        <v>1.829300967906184E-2</v>
      </c>
      <c r="F294" s="200">
        <v>2.3262828811886203E-2</v>
      </c>
      <c r="G294" s="200">
        <v>1.3710180576880079E-2</v>
      </c>
      <c r="H294" s="200">
        <v>8.1386267476785297E-3</v>
      </c>
      <c r="I294" s="200">
        <v>7.3502362125509296E-3</v>
      </c>
      <c r="J294" s="200">
        <v>7.1931785105517924E-3</v>
      </c>
      <c r="K294" s="200">
        <v>1.438287979430408E-2</v>
      </c>
      <c r="L294" s="200">
        <v>5.5277798630045741E-3</v>
      </c>
      <c r="M294" s="200">
        <v>1.1444324300521665E-2</v>
      </c>
      <c r="N294" s="200">
        <v>8.9894380914283204E-3</v>
      </c>
      <c r="O294" s="200">
        <v>1.6843977538108817E-2</v>
      </c>
      <c r="P294" s="200">
        <v>1.578645886685888E-2</v>
      </c>
      <c r="Q294" s="200">
        <v>5.4509013981569425E-3</v>
      </c>
      <c r="R294" s="200">
        <v>2.9000262655579694E-2</v>
      </c>
      <c r="S294" s="200">
        <v>2.9187997474985137E-3</v>
      </c>
      <c r="T294" s="200">
        <v>4.2916271195382145E-3</v>
      </c>
      <c r="U294" s="200">
        <v>6.967345723514147E-2</v>
      </c>
      <c r="V294" s="200">
        <v>1.8295059793737849E-2</v>
      </c>
      <c r="W294" s="200">
        <v>2.529138920957897E-2</v>
      </c>
      <c r="X294" s="200">
        <v>3.7256717167561959E-2</v>
      </c>
      <c r="Y294" s="200">
        <v>2.515426861614457E-2</v>
      </c>
      <c r="Z294" s="200">
        <v>1.3394327793635637E-2</v>
      </c>
      <c r="AA294" s="200">
        <v>1.0264052477146287E-2</v>
      </c>
      <c r="AB294" s="200">
        <v>2.0372853475642012E-3</v>
      </c>
      <c r="AC294" s="200">
        <v>1.1029788262720455</v>
      </c>
      <c r="AD294" s="200">
        <v>0.21507401171959689</v>
      </c>
      <c r="AE294" s="200">
        <v>1.3353719085522147E-2</v>
      </c>
      <c r="AF294" s="200">
        <v>1.6187343668701868E-2</v>
      </c>
      <c r="AG294" s="200">
        <v>1.6703472348339569E-2</v>
      </c>
      <c r="AH294" s="200">
        <v>9.4571743831654703E-3</v>
      </c>
      <c r="AI294" s="200">
        <v>7.6944427710307012E-3</v>
      </c>
      <c r="AJ294" s="200">
        <v>2.0459909771676766E-2</v>
      </c>
      <c r="AK294" s="200">
        <v>5.0649620239464378E-2</v>
      </c>
      <c r="AL294" s="200">
        <v>1.8161071677178498E-2</v>
      </c>
      <c r="AM294" s="200">
        <v>7.0098174181077349E-3</v>
      </c>
      <c r="AN294" s="200">
        <v>8.0588351497724343E-3</v>
      </c>
      <c r="AO294" s="200">
        <v>6.4036909042001225E-2</v>
      </c>
      <c r="AP294" s="200">
        <v>1.1194430078280424E-2</v>
      </c>
      <c r="AQ294" s="200">
        <v>1.4282333749704456E-2</v>
      </c>
      <c r="AR294" s="200">
        <v>1.7022799850008655E-2</v>
      </c>
      <c r="AS294" s="200">
        <v>1.003871777639188E-2</v>
      </c>
      <c r="AT294" s="107" t="e">
        <v>#N/A</v>
      </c>
      <c r="AU294" s="202" t="e">
        <v>#N/A</v>
      </c>
      <c r="AV294" s="182" t="e">
        <v>#N/A</v>
      </c>
    </row>
    <row r="295" spans="1:48">
      <c r="A295" s="119" t="s">
        <v>201</v>
      </c>
      <c r="B295" s="120" t="s">
        <v>72</v>
      </c>
      <c r="C295" s="200">
        <v>1.6849834903278482E-4</v>
      </c>
      <c r="D295" s="200">
        <v>3.5926935484295105E-5</v>
      </c>
      <c r="E295" s="200">
        <v>1.3950811264639844E-4</v>
      </c>
      <c r="F295" s="200">
        <v>2.5286798067096348E-4</v>
      </c>
      <c r="G295" s="200">
        <v>1.8790371157192698E-4</v>
      </c>
      <c r="H295" s="200">
        <v>1.4738477307814902E-4</v>
      </c>
      <c r="I295" s="200">
        <v>1.318097284044784E-4</v>
      </c>
      <c r="J295" s="200">
        <v>2.0940165005525012E-4</v>
      </c>
      <c r="K295" s="200">
        <v>5.5423909549398109E-4</v>
      </c>
      <c r="L295" s="200">
        <v>9.2077089152521458E-5</v>
      </c>
      <c r="M295" s="200">
        <v>2.1092187239988035E-4</v>
      </c>
      <c r="N295" s="200">
        <v>1.0237545299549631E-4</v>
      </c>
      <c r="O295" s="200">
        <v>1.0079399909392217E-4</v>
      </c>
      <c r="P295" s="200">
        <v>2.7503507375106198E-4</v>
      </c>
      <c r="Q295" s="200">
        <v>5.391218330922609E-5</v>
      </c>
      <c r="R295" s="200">
        <v>1.1797991272880285E-4</v>
      </c>
      <c r="S295" s="200">
        <v>1.3711279488924766E-4</v>
      </c>
      <c r="T295" s="200">
        <v>1.9915944440239384E-4</v>
      </c>
      <c r="U295" s="200">
        <v>2.1379676668518974E-4</v>
      </c>
      <c r="V295" s="200">
        <v>2.172404314373998E-4</v>
      </c>
      <c r="W295" s="200">
        <v>3.0076749485748178E-4</v>
      </c>
      <c r="X295" s="200">
        <v>4.1556005694511484E-4</v>
      </c>
      <c r="Y295" s="200">
        <v>6.1059111970168808E-4</v>
      </c>
      <c r="Z295" s="200">
        <v>6.7345540570264834E-4</v>
      </c>
      <c r="AA295" s="200">
        <v>2.0929618823170926E-3</v>
      </c>
      <c r="AB295" s="200">
        <v>2.5917942473169215E-4</v>
      </c>
      <c r="AC295" s="200">
        <v>4.0759800622951718E-4</v>
      </c>
      <c r="AD295" s="200">
        <v>1.0094286005801152</v>
      </c>
      <c r="AE295" s="200">
        <v>5.606169596487564E-4</v>
      </c>
      <c r="AF295" s="200">
        <v>1.9920786042135759E-3</v>
      </c>
      <c r="AG295" s="200">
        <v>2.1292688716035633E-3</v>
      </c>
      <c r="AH295" s="200">
        <v>4.8833881857151032E-4</v>
      </c>
      <c r="AI295" s="200">
        <v>1.5120921352610695E-3</v>
      </c>
      <c r="AJ295" s="200">
        <v>3.379322685887096E-3</v>
      </c>
      <c r="AK295" s="200">
        <v>7.1917330025228433E-4</v>
      </c>
      <c r="AL295" s="200">
        <v>1.6101826527810225E-3</v>
      </c>
      <c r="AM295" s="200">
        <v>1.0503185512507048E-3</v>
      </c>
      <c r="AN295" s="200">
        <v>4.9084158714789486E-4</v>
      </c>
      <c r="AO295" s="200">
        <v>7.662075390298239E-4</v>
      </c>
      <c r="AP295" s="200">
        <v>6.7997481773905536E-4</v>
      </c>
      <c r="AQ295" s="200">
        <v>1.3470519828148824E-3</v>
      </c>
      <c r="AR295" s="200">
        <v>7.2579876818978538E-4</v>
      </c>
      <c r="AS295" s="200">
        <v>1.6827804082203759E-4</v>
      </c>
      <c r="AT295" s="107" t="e">
        <v>#N/A</v>
      </c>
      <c r="AU295" s="202" t="e">
        <v>#N/A</v>
      </c>
      <c r="AV295" s="182" t="e">
        <v>#N/A</v>
      </c>
    </row>
    <row r="296" spans="1:48">
      <c r="A296" s="119" t="s">
        <v>202</v>
      </c>
      <c r="B296" s="120" t="s">
        <v>153</v>
      </c>
      <c r="C296" s="200">
        <v>3.0959551025003594E-3</v>
      </c>
      <c r="D296" s="200">
        <v>6.3479154889440877E-4</v>
      </c>
      <c r="E296" s="200">
        <v>1.7336530963740432E-3</v>
      </c>
      <c r="F296" s="200">
        <v>2.8198239918254186E-3</v>
      </c>
      <c r="G296" s="200">
        <v>3.9567611452704715E-3</v>
      </c>
      <c r="H296" s="200">
        <v>2.7392053526110226E-3</v>
      </c>
      <c r="I296" s="200">
        <v>3.6760025735133148E-3</v>
      </c>
      <c r="J296" s="200">
        <v>4.0940439363480385E-3</v>
      </c>
      <c r="K296" s="200">
        <v>1.0993550371701926E-2</v>
      </c>
      <c r="L296" s="200">
        <v>1.5591993021863808E-3</v>
      </c>
      <c r="M296" s="200">
        <v>4.6582986787327444E-3</v>
      </c>
      <c r="N296" s="200">
        <v>2.1097886487136687E-3</v>
      </c>
      <c r="O296" s="200">
        <v>3.4794418248643402E-3</v>
      </c>
      <c r="P296" s="200">
        <v>5.7916285426690339E-3</v>
      </c>
      <c r="Q296" s="200">
        <v>3.5084743570911485E-3</v>
      </c>
      <c r="R296" s="200">
        <v>6.971484738832935E-3</v>
      </c>
      <c r="S296" s="200">
        <v>1.4522371098258848E-3</v>
      </c>
      <c r="T296" s="200">
        <v>3.6445562283809181E-3</v>
      </c>
      <c r="U296" s="200">
        <v>3.6901572423187283E-3</v>
      </c>
      <c r="V296" s="200">
        <v>3.506476193664951E-3</v>
      </c>
      <c r="W296" s="200">
        <v>4.8022052773786916E-3</v>
      </c>
      <c r="X296" s="200">
        <v>9.6011478290203081E-3</v>
      </c>
      <c r="Y296" s="200">
        <v>6.9466413998694838E-3</v>
      </c>
      <c r="Z296" s="200">
        <v>1.7038033836058602E-2</v>
      </c>
      <c r="AA296" s="200">
        <v>1.2804751709817009E-2</v>
      </c>
      <c r="AB296" s="200">
        <v>2.2025880307238923E-3</v>
      </c>
      <c r="AC296" s="200">
        <v>4.7388974020634881E-3</v>
      </c>
      <c r="AD296" s="200">
        <v>3.3140666981907674E-3</v>
      </c>
      <c r="AE296" s="200">
        <v>1.0468036633793645</v>
      </c>
      <c r="AF296" s="200">
        <v>1.8825714998173423E-2</v>
      </c>
      <c r="AG296" s="200">
        <v>9.9960592317405016E-3</v>
      </c>
      <c r="AH296" s="200">
        <v>3.3297936318436999E-3</v>
      </c>
      <c r="AI296" s="200">
        <v>7.8137235260865977E-3</v>
      </c>
      <c r="AJ296" s="200">
        <v>2.09847647524798E-2</v>
      </c>
      <c r="AK296" s="200">
        <v>5.6800764293500434E-3</v>
      </c>
      <c r="AL296" s="200">
        <v>2.3420634471200477E-2</v>
      </c>
      <c r="AM296" s="200">
        <v>2.497119280231731E-2</v>
      </c>
      <c r="AN296" s="200">
        <v>1.1538875497477424E-2</v>
      </c>
      <c r="AO296" s="200">
        <v>6.931819722769933E-3</v>
      </c>
      <c r="AP296" s="200">
        <v>3.6689636224201973E-3</v>
      </c>
      <c r="AQ296" s="200">
        <v>1.190940522637741E-2</v>
      </c>
      <c r="AR296" s="200">
        <v>6.2593821604045013E-3</v>
      </c>
      <c r="AS296" s="200">
        <v>3.8656072070637226E-3</v>
      </c>
      <c r="AT296" s="107" t="e">
        <v>#N/A</v>
      </c>
      <c r="AU296" s="202" t="e">
        <v>#N/A</v>
      </c>
      <c r="AV296" s="182" t="e">
        <v>#N/A</v>
      </c>
    </row>
    <row r="297" spans="1:48">
      <c r="A297" s="119" t="s">
        <v>203</v>
      </c>
      <c r="B297" s="120" t="s">
        <v>73</v>
      </c>
      <c r="C297" s="200">
        <v>6.780667401446938E-3</v>
      </c>
      <c r="D297" s="200">
        <v>1.71591359363328E-3</v>
      </c>
      <c r="E297" s="200">
        <v>8.0553509953762391E-3</v>
      </c>
      <c r="F297" s="200">
        <v>1.0142090034458954E-2</v>
      </c>
      <c r="G297" s="200">
        <v>1.5607815182306669E-2</v>
      </c>
      <c r="H297" s="200">
        <v>1.0611453004523947E-2</v>
      </c>
      <c r="I297" s="200">
        <v>1.2105301785445877E-2</v>
      </c>
      <c r="J297" s="200">
        <v>6.9628377325338152E-3</v>
      </c>
      <c r="K297" s="200">
        <v>5.4532775920245989E-2</v>
      </c>
      <c r="L297" s="200">
        <v>2.5569633376849896E-3</v>
      </c>
      <c r="M297" s="200">
        <v>8.6714954595890938E-3</v>
      </c>
      <c r="N297" s="200">
        <v>2.5868190913539862E-3</v>
      </c>
      <c r="O297" s="200">
        <v>4.6149064922461199E-3</v>
      </c>
      <c r="P297" s="200">
        <v>1.5648952027095372E-2</v>
      </c>
      <c r="Q297" s="200">
        <v>2.68396911220899E-3</v>
      </c>
      <c r="R297" s="200">
        <v>1.4033044364550601E-2</v>
      </c>
      <c r="S297" s="200">
        <v>9.8069198217073748E-3</v>
      </c>
      <c r="T297" s="200">
        <v>1.0439183425350039E-2</v>
      </c>
      <c r="U297" s="200">
        <v>1.1904444896649075E-2</v>
      </c>
      <c r="V297" s="200">
        <v>1.1869660215220968E-2</v>
      </c>
      <c r="W297" s="200">
        <v>1.6024070999787931E-2</v>
      </c>
      <c r="X297" s="200">
        <v>5.8764119911036208E-3</v>
      </c>
      <c r="Y297" s="200">
        <v>1.2538979967985647E-2</v>
      </c>
      <c r="Z297" s="200">
        <v>3.9069190919656965E-2</v>
      </c>
      <c r="AA297" s="200">
        <v>3.477052574791685E-2</v>
      </c>
      <c r="AB297" s="200">
        <v>8.5705596004413982E-3</v>
      </c>
      <c r="AC297" s="200">
        <v>1.3678866621881331E-2</v>
      </c>
      <c r="AD297" s="200">
        <v>3.2548191451378918E-2</v>
      </c>
      <c r="AE297" s="200">
        <v>4.0236884362836144E-2</v>
      </c>
      <c r="AF297" s="200">
        <v>1.1927121457561289</v>
      </c>
      <c r="AG297" s="200">
        <v>3.6796552887312657E-2</v>
      </c>
      <c r="AH297" s="200">
        <v>1.1758475876222186E-2</v>
      </c>
      <c r="AI297" s="200">
        <v>2.1036967006587384E-2</v>
      </c>
      <c r="AJ297" s="200">
        <v>0.1195310702845824</v>
      </c>
      <c r="AK297" s="200">
        <v>1.794113217917457E-2</v>
      </c>
      <c r="AL297" s="200">
        <v>0.93746773104414027</v>
      </c>
      <c r="AM297" s="200">
        <v>4.5619356038202885E-2</v>
      </c>
      <c r="AN297" s="200">
        <v>2.099115708049339E-2</v>
      </c>
      <c r="AO297" s="200">
        <v>2.5793895478531181E-2</v>
      </c>
      <c r="AP297" s="200">
        <v>2.6836910158321153E-2</v>
      </c>
      <c r="AQ297" s="200">
        <v>0.60460286413100228</v>
      </c>
      <c r="AR297" s="200">
        <v>3.3258950579157932E-2</v>
      </c>
      <c r="AS297" s="200">
        <v>1.2124682632104524E-2</v>
      </c>
      <c r="AT297" s="107" t="e">
        <v>#N/A</v>
      </c>
      <c r="AU297" s="202" t="e">
        <v>#N/A</v>
      </c>
      <c r="AV297" s="182" t="e">
        <v>#N/A</v>
      </c>
    </row>
    <row r="298" spans="1:48">
      <c r="A298" s="119" t="s">
        <v>204</v>
      </c>
      <c r="B298" s="120" t="s">
        <v>74</v>
      </c>
      <c r="C298" s="200">
        <v>5.9675501951572769E-5</v>
      </c>
      <c r="D298" s="200">
        <v>2.1312448782056058E-6</v>
      </c>
      <c r="E298" s="200">
        <v>1.1985750151022925E-4</v>
      </c>
      <c r="F298" s="200">
        <v>2.4007729727969481E-4</v>
      </c>
      <c r="G298" s="200">
        <v>2.56066553797916E-5</v>
      </c>
      <c r="H298" s="200">
        <v>2.9309198724155438E-5</v>
      </c>
      <c r="I298" s="200">
        <v>3.0552663213644405E-5</v>
      </c>
      <c r="J298" s="200">
        <v>8.2683221540646513E-6</v>
      </c>
      <c r="K298" s="200">
        <v>2.0902327212365731E-5</v>
      </c>
      <c r="L298" s="200">
        <v>1.8891643686723161E-5</v>
      </c>
      <c r="M298" s="200">
        <v>2.9555248722294375E-5</v>
      </c>
      <c r="N298" s="200">
        <v>4.0869032141768374E-6</v>
      </c>
      <c r="O298" s="200">
        <v>6.3894478658729247E-6</v>
      </c>
      <c r="P298" s="200">
        <v>2.1908172465381522E-5</v>
      </c>
      <c r="Q298" s="200">
        <v>2.2513630021955344E-5</v>
      </c>
      <c r="R298" s="200">
        <v>6.7716945654403796E-5</v>
      </c>
      <c r="S298" s="200">
        <v>1.5191330368935104E-5</v>
      </c>
      <c r="T298" s="200">
        <v>1.2243389733772903E-5</v>
      </c>
      <c r="U298" s="200">
        <v>1.7468638192720275E-5</v>
      </c>
      <c r="V298" s="200">
        <v>1.3846061521557172E-5</v>
      </c>
      <c r="W298" s="200">
        <v>4.1173830921252113E-5</v>
      </c>
      <c r="X298" s="200">
        <v>1.0226913846048698E-5</v>
      </c>
      <c r="Y298" s="200">
        <v>3.3306155724363095E-5</v>
      </c>
      <c r="Z298" s="200">
        <v>5.2989870323437332E-5</v>
      </c>
      <c r="AA298" s="200">
        <v>5.0838470897263366E-5</v>
      </c>
      <c r="AB298" s="200">
        <v>8.8431980955615319E-6</v>
      </c>
      <c r="AC298" s="200">
        <v>3.5381052200551436E-5</v>
      </c>
      <c r="AD298" s="200">
        <v>6.1158710409919394E-5</v>
      </c>
      <c r="AE298" s="200">
        <v>2.4375269918220549E-5</v>
      </c>
      <c r="AF298" s="200">
        <v>4.3867337830796119E-5</v>
      </c>
      <c r="AG298" s="200">
        <v>1.0000601482274785</v>
      </c>
      <c r="AH298" s="200">
        <v>3.1603114117104854E-5</v>
      </c>
      <c r="AI298" s="200">
        <v>4.8013223774898509E-5</v>
      </c>
      <c r="AJ298" s="200">
        <v>1.4914158212861163E-4</v>
      </c>
      <c r="AK298" s="200">
        <v>5.6880055122638825E-5</v>
      </c>
      <c r="AL298" s="200">
        <v>4.5003843291429263E-5</v>
      </c>
      <c r="AM298" s="200">
        <v>5.335478404062316E-5</v>
      </c>
      <c r="AN298" s="200">
        <v>3.2268804826242472E-5</v>
      </c>
      <c r="AO298" s="200">
        <v>5.638508711014597E-5</v>
      </c>
      <c r="AP298" s="200">
        <v>2.5411190398546536E-5</v>
      </c>
      <c r="AQ298" s="200">
        <v>5.8188416357482006E-5</v>
      </c>
      <c r="AR298" s="200">
        <v>6.0459558063023844E-5</v>
      </c>
      <c r="AS298" s="200">
        <v>1.6503118540421257E-2</v>
      </c>
      <c r="AT298" s="107" t="e">
        <v>#N/A</v>
      </c>
      <c r="AU298" s="202" t="e">
        <v>#N/A</v>
      </c>
      <c r="AV298" s="182" t="e">
        <v>#N/A</v>
      </c>
    </row>
    <row r="299" spans="1:48">
      <c r="A299" s="119" t="s">
        <v>205</v>
      </c>
      <c r="B299" s="120" t="s">
        <v>75</v>
      </c>
      <c r="C299" s="200">
        <v>2.3521033757102896E-4</v>
      </c>
      <c r="D299" s="200">
        <v>4.7583332623582691E-5</v>
      </c>
      <c r="E299" s="200">
        <v>1.0783098324808441E-4</v>
      </c>
      <c r="F299" s="200">
        <v>2.091909040104765E-4</v>
      </c>
      <c r="G299" s="200">
        <v>7.1569623196605708E-4</v>
      </c>
      <c r="H299" s="200">
        <v>1.4033006139222586E-4</v>
      </c>
      <c r="I299" s="200">
        <v>1.6700770537291966E-4</v>
      </c>
      <c r="J299" s="200">
        <v>2.8787726650705755E-4</v>
      </c>
      <c r="K299" s="200">
        <v>5.7362907372671362E-4</v>
      </c>
      <c r="L299" s="200">
        <v>7.347136604170655E-5</v>
      </c>
      <c r="M299" s="200">
        <v>6.0906751749577358E-4</v>
      </c>
      <c r="N299" s="200">
        <v>7.7923844427930648E-5</v>
      </c>
      <c r="O299" s="200">
        <v>1.2485858894278963E-4</v>
      </c>
      <c r="P299" s="200">
        <v>4.433133519822525E-3</v>
      </c>
      <c r="Q299" s="200">
        <v>1.0182272276932738E-4</v>
      </c>
      <c r="R299" s="200">
        <v>1.4229543419488314E-3</v>
      </c>
      <c r="S299" s="200">
        <v>8.8335345053872858E-5</v>
      </c>
      <c r="T299" s="200">
        <v>2.0689546296255557E-4</v>
      </c>
      <c r="U299" s="200">
        <v>1.894599156339756E-4</v>
      </c>
      <c r="V299" s="200">
        <v>7.9544255002644512E-4</v>
      </c>
      <c r="W299" s="200">
        <v>6.5449786445761712E-4</v>
      </c>
      <c r="X299" s="200">
        <v>9.1473393206136162E-4</v>
      </c>
      <c r="Y299" s="200">
        <v>3.96356352476192E-4</v>
      </c>
      <c r="Z299" s="200">
        <v>6.6385990201831555E-4</v>
      </c>
      <c r="AA299" s="200">
        <v>7.1498521658998576E-4</v>
      </c>
      <c r="AB299" s="200">
        <v>1.0923783411583829E-4</v>
      </c>
      <c r="AC299" s="200">
        <v>5.5247948723198288E-4</v>
      </c>
      <c r="AD299" s="200">
        <v>1.1279964796453161E-3</v>
      </c>
      <c r="AE299" s="200">
        <v>6.8116156911489931E-3</v>
      </c>
      <c r="AF299" s="200">
        <v>5.8481060207724285E-3</v>
      </c>
      <c r="AG299" s="200">
        <v>6.2868811950875735E-4</v>
      </c>
      <c r="AH299" s="200">
        <v>1.0001496860500771</v>
      </c>
      <c r="AI299" s="200">
        <v>4.097535194762146E-4</v>
      </c>
      <c r="AJ299" s="200">
        <v>8.1731633041272334E-4</v>
      </c>
      <c r="AK299" s="200">
        <v>9.4523176854419046E-4</v>
      </c>
      <c r="AL299" s="200">
        <v>4.6783910176323501E-3</v>
      </c>
      <c r="AM299" s="200">
        <v>5.3251511614438014E-4</v>
      </c>
      <c r="AN299" s="200">
        <v>8.2642732647371917E-4</v>
      </c>
      <c r="AO299" s="200">
        <v>1.6586188004324037E-3</v>
      </c>
      <c r="AP299" s="200">
        <v>7.0461627087108417E-4</v>
      </c>
      <c r="AQ299" s="200">
        <v>3.0996880324289928E-3</v>
      </c>
      <c r="AR299" s="200">
        <v>1.7323189412826222E-3</v>
      </c>
      <c r="AS299" s="200">
        <v>1.6965324821530947E-4</v>
      </c>
      <c r="AT299" s="107" t="e">
        <v>#N/A</v>
      </c>
      <c r="AU299" s="202" t="e">
        <v>#N/A</v>
      </c>
      <c r="AV299" s="182" t="e">
        <v>#N/A</v>
      </c>
    </row>
    <row r="300" spans="1:48">
      <c r="A300" s="119" t="s">
        <v>206</v>
      </c>
      <c r="B300" s="120" t="s">
        <v>76</v>
      </c>
      <c r="C300" s="200">
        <v>1.4082218146908236E-3</v>
      </c>
      <c r="D300" s="200">
        <v>1.3841899919540539E-5</v>
      </c>
      <c r="E300" s="200">
        <v>3.7711147491979606E-5</v>
      </c>
      <c r="F300" s="200">
        <v>5.0324664724553221E-5</v>
      </c>
      <c r="G300" s="200">
        <v>2.1151160563743156E-4</v>
      </c>
      <c r="H300" s="200">
        <v>3.2862533560563649E-5</v>
      </c>
      <c r="I300" s="200">
        <v>2.5697855866881298E-5</v>
      </c>
      <c r="J300" s="200">
        <v>2.1817415636492673E-5</v>
      </c>
      <c r="K300" s="200">
        <v>7.2751984846093724E-5</v>
      </c>
      <c r="L300" s="200">
        <v>1.2187458887538391E-5</v>
      </c>
      <c r="M300" s="200">
        <v>3.0822964388156434E-5</v>
      </c>
      <c r="N300" s="200">
        <v>1.5402157922093994E-5</v>
      </c>
      <c r="O300" s="200">
        <v>3.1906532228290962E-5</v>
      </c>
      <c r="P300" s="200">
        <v>4.0734486953359241E-5</v>
      </c>
      <c r="Q300" s="200">
        <v>1.191653664994791E-5</v>
      </c>
      <c r="R300" s="200">
        <v>4.8993495208342896E-5</v>
      </c>
      <c r="S300" s="200">
        <v>1.2144704682373839E-5</v>
      </c>
      <c r="T300" s="200">
        <v>3.2544225947398451E-5</v>
      </c>
      <c r="U300" s="200">
        <v>9.7064656588098213E-5</v>
      </c>
      <c r="V300" s="200">
        <v>3.847673907255505E-5</v>
      </c>
      <c r="W300" s="200">
        <v>5.4264140959996497E-5</v>
      </c>
      <c r="X300" s="200">
        <v>5.8913682921245314E-5</v>
      </c>
      <c r="Y300" s="200">
        <v>3.810073006606112E-4</v>
      </c>
      <c r="Z300" s="200">
        <v>9.8342508039068091E-5</v>
      </c>
      <c r="AA300" s="200">
        <v>3.9454447304384241E-4</v>
      </c>
      <c r="AB300" s="200">
        <v>3.0910483472072741E-5</v>
      </c>
      <c r="AC300" s="200">
        <v>1.2797763116139205E-3</v>
      </c>
      <c r="AD300" s="200">
        <v>2.6796918452785568E-4</v>
      </c>
      <c r="AE300" s="200">
        <v>4.3286810503419356E-5</v>
      </c>
      <c r="AF300" s="200">
        <v>6.6835535123777414E-4</v>
      </c>
      <c r="AG300" s="200">
        <v>6.7171896742607089E-5</v>
      </c>
      <c r="AH300" s="200">
        <v>3.5579864239500995E-5</v>
      </c>
      <c r="AI300" s="200">
        <v>1.010810718703905</v>
      </c>
      <c r="AJ300" s="200">
        <v>1.1018121339382508E-4</v>
      </c>
      <c r="AK300" s="200">
        <v>9.1093629912404169E-5</v>
      </c>
      <c r="AL300" s="200">
        <v>5.3336516127935006E-4</v>
      </c>
      <c r="AM300" s="200">
        <v>3.7197607107917639E-5</v>
      </c>
      <c r="AN300" s="200">
        <v>4.2754897435330955E-5</v>
      </c>
      <c r="AO300" s="200">
        <v>1.2933976649638003E-4</v>
      </c>
      <c r="AP300" s="200">
        <v>2.2760599037881626E-4</v>
      </c>
      <c r="AQ300" s="200">
        <v>3.5541277194105409E-4</v>
      </c>
      <c r="AR300" s="200">
        <v>9.976230456176956E-5</v>
      </c>
      <c r="AS300" s="200">
        <v>1.1269230529145707E-4</v>
      </c>
      <c r="AT300" s="107" t="e">
        <v>#N/A</v>
      </c>
      <c r="AU300" s="202" t="e">
        <v>#N/A</v>
      </c>
      <c r="AV300" s="182" t="e">
        <v>#N/A</v>
      </c>
    </row>
    <row r="301" spans="1:48">
      <c r="A301" s="119" t="s">
        <v>207</v>
      </c>
      <c r="B301" s="120" t="s">
        <v>77</v>
      </c>
      <c r="C301" s="200">
        <v>8.2507472210682786E-4</v>
      </c>
      <c r="D301" s="200">
        <v>1.7651208308228859E-4</v>
      </c>
      <c r="E301" s="200">
        <v>8.2247966257920496E-3</v>
      </c>
      <c r="F301" s="200">
        <v>3.9330853769466599E-3</v>
      </c>
      <c r="G301" s="200">
        <v>2.6324029489259806E-3</v>
      </c>
      <c r="H301" s="200">
        <v>1.4189165904395047E-3</v>
      </c>
      <c r="I301" s="200">
        <v>6.8775965781757249E-3</v>
      </c>
      <c r="J301" s="200">
        <v>2.8263721485057665E-3</v>
      </c>
      <c r="K301" s="200">
        <v>4.9988294881676987E-3</v>
      </c>
      <c r="L301" s="200">
        <v>6.1883101911560387E-4</v>
      </c>
      <c r="M301" s="200">
        <v>5.083933501086422E-3</v>
      </c>
      <c r="N301" s="200">
        <v>1.8356376474106342E-3</v>
      </c>
      <c r="O301" s="200">
        <v>8.7434638575120411E-4</v>
      </c>
      <c r="P301" s="200">
        <v>3.1262676653221588E-3</v>
      </c>
      <c r="Q301" s="200">
        <v>8.3648972478080974E-4</v>
      </c>
      <c r="R301" s="200">
        <v>1.5938529632105864E-3</v>
      </c>
      <c r="S301" s="200">
        <v>6.7681220127341964E-4</v>
      </c>
      <c r="T301" s="200">
        <v>9.1062859455453757E-4</v>
      </c>
      <c r="U301" s="200">
        <v>1.9088656910255034E-3</v>
      </c>
      <c r="V301" s="200">
        <v>2.0861688926743444E-3</v>
      </c>
      <c r="W301" s="200">
        <v>2.9239126838460383E-3</v>
      </c>
      <c r="X301" s="200">
        <v>2.624511498096495E-3</v>
      </c>
      <c r="Y301" s="200">
        <v>1.3991307158605717E-2</v>
      </c>
      <c r="Z301" s="200">
        <v>2.2889026973077356E-3</v>
      </c>
      <c r="AA301" s="200">
        <v>3.745740129063087E-3</v>
      </c>
      <c r="AB301" s="200">
        <v>8.6053523209900771E-4</v>
      </c>
      <c r="AC301" s="200">
        <v>2.4075343191836793E-3</v>
      </c>
      <c r="AD301" s="200">
        <v>6.916112921880503E-4</v>
      </c>
      <c r="AE301" s="200">
        <v>1.1490504923600045E-3</v>
      </c>
      <c r="AF301" s="200">
        <v>2.6373436992666167E-3</v>
      </c>
      <c r="AG301" s="200">
        <v>9.0440297297691974E-4</v>
      </c>
      <c r="AH301" s="200">
        <v>1.2525412397015637E-3</v>
      </c>
      <c r="AI301" s="200">
        <v>1.5043595469726445E-3</v>
      </c>
      <c r="AJ301" s="200">
        <v>1.001125988152717</v>
      </c>
      <c r="AK301" s="200">
        <v>7.5239313080324461E-3</v>
      </c>
      <c r="AL301" s="200">
        <v>3.0309852572796589E-3</v>
      </c>
      <c r="AM301" s="200">
        <v>2.0860638212183227E-2</v>
      </c>
      <c r="AN301" s="200">
        <v>3.3437351921749175E-3</v>
      </c>
      <c r="AO301" s="200">
        <v>4.3549347104577842E-3</v>
      </c>
      <c r="AP301" s="200">
        <v>2.6679065367923951E-3</v>
      </c>
      <c r="AQ301" s="200">
        <v>4.9351429434931742E-3</v>
      </c>
      <c r="AR301" s="200">
        <v>8.0360475168900249E-3</v>
      </c>
      <c r="AS301" s="200">
        <v>9.6474467498217E-4</v>
      </c>
      <c r="AT301" s="107" t="e">
        <v>#N/A</v>
      </c>
      <c r="AU301" s="202" t="e">
        <v>#N/A</v>
      </c>
      <c r="AV301" s="182" t="e">
        <v>#N/A</v>
      </c>
    </row>
    <row r="302" spans="1:48">
      <c r="A302" s="119" t="s">
        <v>208</v>
      </c>
      <c r="B302" s="126" t="s">
        <v>78</v>
      </c>
      <c r="C302" s="200">
        <v>5.5993366068632965E-3</v>
      </c>
      <c r="D302" s="200">
        <v>1.7983216681249236E-4</v>
      </c>
      <c r="E302" s="200">
        <v>2.3986062998172936E-3</v>
      </c>
      <c r="F302" s="200">
        <v>2.7075999479655805E-2</v>
      </c>
      <c r="G302" s="200">
        <v>2.2156305121376215E-3</v>
      </c>
      <c r="H302" s="200">
        <v>1.4673427044367584E-3</v>
      </c>
      <c r="I302" s="200">
        <v>1.8336186672329392E-3</v>
      </c>
      <c r="J302" s="200">
        <v>6.2527359641123071E-4</v>
      </c>
      <c r="K302" s="200">
        <v>7.9862590114247094E-4</v>
      </c>
      <c r="L302" s="200">
        <v>1.9954892110845344E-3</v>
      </c>
      <c r="M302" s="200">
        <v>1.0801157982703924E-2</v>
      </c>
      <c r="N302" s="200">
        <v>2.6173000051471577E-4</v>
      </c>
      <c r="O302" s="200">
        <v>1.0424424742955436E-3</v>
      </c>
      <c r="P302" s="200">
        <v>3.377178825968042E-3</v>
      </c>
      <c r="Q302" s="200">
        <v>3.1068071820551684E-4</v>
      </c>
      <c r="R302" s="200">
        <v>1.374350212262359E-3</v>
      </c>
      <c r="S302" s="200">
        <v>2.6854883787918131E-4</v>
      </c>
      <c r="T302" s="200">
        <v>1.4231779568239736E-3</v>
      </c>
      <c r="U302" s="200">
        <v>1.9525058289645359E-3</v>
      </c>
      <c r="V302" s="200">
        <v>3.3139137616956145E-3</v>
      </c>
      <c r="W302" s="200">
        <v>3.0272563128099042E-3</v>
      </c>
      <c r="X302" s="200">
        <v>1.4954229703348237E-3</v>
      </c>
      <c r="Y302" s="200">
        <v>5.1688965422308549E-3</v>
      </c>
      <c r="Z302" s="200">
        <v>4.8043304835605335E-3</v>
      </c>
      <c r="AA302" s="200">
        <v>1.0574563085333859E-3</v>
      </c>
      <c r="AB302" s="200">
        <v>5.4579309836041859E-4</v>
      </c>
      <c r="AC302" s="200">
        <v>3.5318135090264963E-3</v>
      </c>
      <c r="AD302" s="200">
        <v>7.3291837379841551E-3</v>
      </c>
      <c r="AE302" s="200">
        <v>1.6123201753754266E-3</v>
      </c>
      <c r="AF302" s="200">
        <v>2.0690181151811738E-3</v>
      </c>
      <c r="AG302" s="200">
        <v>2.5722255294161095E-3</v>
      </c>
      <c r="AH302" s="200">
        <v>1.4932045527621114E-3</v>
      </c>
      <c r="AI302" s="200">
        <v>1.7016260520289074E-3</v>
      </c>
      <c r="AJ302" s="200">
        <v>2.9277906674102698E-3</v>
      </c>
      <c r="AK302" s="200">
        <v>1.0035294607884149</v>
      </c>
      <c r="AL302" s="200">
        <v>2.9994381604095187E-3</v>
      </c>
      <c r="AM302" s="200">
        <v>1.2908989738083425E-3</v>
      </c>
      <c r="AN302" s="200">
        <v>2.2516608149737434E-3</v>
      </c>
      <c r="AO302" s="200">
        <v>4.9708482218089038E-2</v>
      </c>
      <c r="AP302" s="200">
        <v>1.2600977110557863E-3</v>
      </c>
      <c r="AQ302" s="200">
        <v>5.2891404705600236E-3</v>
      </c>
      <c r="AR302" s="200">
        <v>6.3245145335417289E-3</v>
      </c>
      <c r="AS302" s="200">
        <v>1.079041967110117E-3</v>
      </c>
      <c r="AT302" s="107" t="e">
        <v>#N/A</v>
      </c>
      <c r="AU302" s="202" t="e">
        <v>#N/A</v>
      </c>
      <c r="AV302" s="182" t="e">
        <v>#N/A</v>
      </c>
    </row>
    <row r="303" spans="1:48">
      <c r="A303" s="119" t="s">
        <v>209</v>
      </c>
      <c r="B303" s="126" t="s">
        <v>19</v>
      </c>
      <c r="C303" s="200">
        <v>1.6205613765286964E-3</v>
      </c>
      <c r="D303" s="200">
        <v>7.6248875854786685E-4</v>
      </c>
      <c r="E303" s="200">
        <v>9.6490591858611327E-4</v>
      </c>
      <c r="F303" s="200">
        <v>2.0910375936525807E-3</v>
      </c>
      <c r="G303" s="200">
        <v>9.1673695808878256E-3</v>
      </c>
      <c r="H303" s="200">
        <v>2.450715540727311E-3</v>
      </c>
      <c r="I303" s="200">
        <v>3.3073087127591296E-3</v>
      </c>
      <c r="J303" s="200">
        <v>1.940053263545847E-3</v>
      </c>
      <c r="K303" s="200">
        <v>3.6630039923765179E-2</v>
      </c>
      <c r="L303" s="200">
        <v>4.3746998280711706E-4</v>
      </c>
      <c r="M303" s="200">
        <v>1.3234018446950254E-3</v>
      </c>
      <c r="N303" s="200">
        <v>6.7948733336545795E-4</v>
      </c>
      <c r="O303" s="200">
        <v>1.2033755006103427E-3</v>
      </c>
      <c r="P303" s="200">
        <v>2.8260102455249462E-3</v>
      </c>
      <c r="Q303" s="200">
        <v>6.0862384505257444E-4</v>
      </c>
      <c r="R303" s="200">
        <v>5.53315087764613E-3</v>
      </c>
      <c r="S303" s="200">
        <v>7.6184071315570296E-4</v>
      </c>
      <c r="T303" s="200">
        <v>1.393970745329511E-3</v>
      </c>
      <c r="U303" s="200">
        <v>2.4216830416954761E-3</v>
      </c>
      <c r="V303" s="200">
        <v>2.2171145517386232E-3</v>
      </c>
      <c r="W303" s="200">
        <v>1.7425147577778447E-3</v>
      </c>
      <c r="X303" s="200">
        <v>1.8735830711050395E-3</v>
      </c>
      <c r="Y303" s="200">
        <v>1.625144123206952E-3</v>
      </c>
      <c r="Z303" s="200">
        <v>5.5954190231061272E-3</v>
      </c>
      <c r="AA303" s="200">
        <v>9.3722175692662318E-3</v>
      </c>
      <c r="AB303" s="200">
        <v>2.7786018537736229E-3</v>
      </c>
      <c r="AC303" s="200">
        <v>4.5648282303154238E-3</v>
      </c>
      <c r="AD303" s="200">
        <v>1.763892721119456E-3</v>
      </c>
      <c r="AE303" s="200">
        <v>9.0106942209621631E-3</v>
      </c>
      <c r="AF303" s="200">
        <v>1.2186247935511306E-2</v>
      </c>
      <c r="AG303" s="200">
        <v>1.8814067899487602E-3</v>
      </c>
      <c r="AH303" s="200">
        <v>1.5438556804086932E-3</v>
      </c>
      <c r="AI303" s="200">
        <v>1.6459195217411906E-3</v>
      </c>
      <c r="AJ303" s="200">
        <v>4.0688803764474622E-3</v>
      </c>
      <c r="AK303" s="200">
        <v>4.0517257101902572E-3</v>
      </c>
      <c r="AL303" s="200">
        <v>1.0099852732443275</v>
      </c>
      <c r="AM303" s="200">
        <v>4.2356490562596057E-3</v>
      </c>
      <c r="AN303" s="200">
        <v>5.1568184823463517E-3</v>
      </c>
      <c r="AO303" s="200">
        <v>2.6243990920245728E-3</v>
      </c>
      <c r="AP303" s="200">
        <v>5.4058158376934446E-3</v>
      </c>
      <c r="AQ303" s="200">
        <v>1.0229276411980587E-2</v>
      </c>
      <c r="AR303" s="200">
        <v>6.6284374867539254E-3</v>
      </c>
      <c r="AS303" s="200">
        <v>1.2887336864127175E-3</v>
      </c>
      <c r="AT303" s="107" t="e">
        <v>#N/A</v>
      </c>
      <c r="AU303" s="202" t="e">
        <v>#N/A</v>
      </c>
      <c r="AV303" s="182" t="e">
        <v>#N/A</v>
      </c>
    </row>
    <row r="304" spans="1:48">
      <c r="A304" s="119" t="s">
        <v>210</v>
      </c>
      <c r="B304" s="126" t="s">
        <v>20</v>
      </c>
      <c r="C304" s="200">
        <v>1.8974345276273499E-3</v>
      </c>
      <c r="D304" s="200">
        <v>3.7660950953833879E-4</v>
      </c>
      <c r="E304" s="200">
        <v>1.9889018577858245E-3</v>
      </c>
      <c r="F304" s="200">
        <v>4.8538398974868014E-3</v>
      </c>
      <c r="G304" s="200">
        <v>2.4304421676948815E-3</v>
      </c>
      <c r="H304" s="200">
        <v>2.0119905298965931E-3</v>
      </c>
      <c r="I304" s="200">
        <v>1.9145194927144614E-3</v>
      </c>
      <c r="J304" s="200">
        <v>1.1818808691741306E-3</v>
      </c>
      <c r="K304" s="200">
        <v>5.1116476965677093E-3</v>
      </c>
      <c r="L304" s="200">
        <v>7.3691572739252532E-4</v>
      </c>
      <c r="M304" s="200">
        <v>2.4058157752552805E-3</v>
      </c>
      <c r="N304" s="200">
        <v>5.9636950752198149E-4</v>
      </c>
      <c r="O304" s="200">
        <v>1.2407614172024563E-3</v>
      </c>
      <c r="P304" s="200">
        <v>4.356767132089271E-3</v>
      </c>
      <c r="Q304" s="200">
        <v>1.1678319227692727E-3</v>
      </c>
      <c r="R304" s="200">
        <v>5.7426418444853971E-3</v>
      </c>
      <c r="S304" s="200">
        <v>4.5166331773899043E-4</v>
      </c>
      <c r="T304" s="200">
        <v>2.5252485544700453E-3</v>
      </c>
      <c r="U304" s="200">
        <v>1.5190486478824036E-3</v>
      </c>
      <c r="V304" s="200">
        <v>1.5470562224801996E-3</v>
      </c>
      <c r="W304" s="200">
        <v>4.0584830302445281E-3</v>
      </c>
      <c r="X304" s="200">
        <v>3.6696266805936652E-3</v>
      </c>
      <c r="Y304" s="200">
        <v>2.1031717669541469E-3</v>
      </c>
      <c r="Z304" s="200">
        <v>1.3636939258806918E-2</v>
      </c>
      <c r="AA304" s="200">
        <v>6.9075766963603343E-3</v>
      </c>
      <c r="AB304" s="200">
        <v>1.4058433560989443E-3</v>
      </c>
      <c r="AC304" s="200">
        <v>1.5527626837144423E-3</v>
      </c>
      <c r="AD304" s="200">
        <v>5.4298123326039797E-4</v>
      </c>
      <c r="AE304" s="200">
        <v>3.2600600521386905E-3</v>
      </c>
      <c r="AF304" s="200">
        <v>2.1365294585214026E-3</v>
      </c>
      <c r="AG304" s="200">
        <v>2.8479796296873839E-3</v>
      </c>
      <c r="AH304" s="200">
        <v>9.5033772806106965E-4</v>
      </c>
      <c r="AI304" s="200">
        <v>2.5700307776093572E-3</v>
      </c>
      <c r="AJ304" s="200">
        <v>1.0794678914662363E-2</v>
      </c>
      <c r="AK304" s="200">
        <v>2.1360093522953504E-3</v>
      </c>
      <c r="AL304" s="200">
        <v>2.9832634847090861E-3</v>
      </c>
      <c r="AM304" s="200">
        <v>1.0283650393168529</v>
      </c>
      <c r="AN304" s="200">
        <v>4.3183130813420042E-3</v>
      </c>
      <c r="AO304" s="200">
        <v>1.7386228105800352E-3</v>
      </c>
      <c r="AP304" s="200">
        <v>3.1287961758885972E-3</v>
      </c>
      <c r="AQ304" s="200">
        <v>1.7939464426458983E-3</v>
      </c>
      <c r="AR304" s="200">
        <v>4.2725667754946071E-3</v>
      </c>
      <c r="AS304" s="200">
        <v>2.4776195524388368E-3</v>
      </c>
      <c r="AT304" s="107" t="e">
        <v>#N/A</v>
      </c>
      <c r="AU304" s="202" t="e">
        <v>#N/A</v>
      </c>
      <c r="AV304" s="182" t="e">
        <v>#N/A</v>
      </c>
    </row>
    <row r="305" spans="1:48">
      <c r="A305" s="119" t="s">
        <v>211</v>
      </c>
      <c r="B305" s="126" t="s">
        <v>79</v>
      </c>
      <c r="C305" s="200">
        <v>2.8778404908734248E-2</v>
      </c>
      <c r="D305" s="200">
        <v>9.2007050754397898E-3</v>
      </c>
      <c r="E305" s="200">
        <v>1.4497932309750853E-2</v>
      </c>
      <c r="F305" s="200">
        <v>5.7355489588417553E-2</v>
      </c>
      <c r="G305" s="200">
        <v>3.4038384176958966E-2</v>
      </c>
      <c r="H305" s="200">
        <v>3.3760783490308276E-2</v>
      </c>
      <c r="I305" s="200">
        <v>3.2899612614208956E-2</v>
      </c>
      <c r="J305" s="200">
        <v>2.8471366786301477E-2</v>
      </c>
      <c r="K305" s="200">
        <v>6.4119623423944283E-2</v>
      </c>
      <c r="L305" s="200">
        <v>1.4334819883614337E-2</v>
      </c>
      <c r="M305" s="200">
        <v>7.2976715142705331E-2</v>
      </c>
      <c r="N305" s="200">
        <v>1.6186406863131279E-2</v>
      </c>
      <c r="O305" s="200">
        <v>3.1808866984845897E-2</v>
      </c>
      <c r="P305" s="200">
        <v>5.0898644738261528E-2</v>
      </c>
      <c r="Q305" s="200">
        <v>2.224709529712247E-2</v>
      </c>
      <c r="R305" s="200">
        <v>3.8950928185483673E-2</v>
      </c>
      <c r="S305" s="200">
        <v>2.6884005968110865E-2</v>
      </c>
      <c r="T305" s="200">
        <v>4.5097238973824755E-2</v>
      </c>
      <c r="U305" s="200">
        <v>4.2056683573313207E-2</v>
      </c>
      <c r="V305" s="200">
        <v>9.6057206891125929E-2</v>
      </c>
      <c r="W305" s="200">
        <v>0.17729666525253759</v>
      </c>
      <c r="X305" s="200">
        <v>5.4944575615247161E-2</v>
      </c>
      <c r="Y305" s="200">
        <v>7.0559712600808122E-2</v>
      </c>
      <c r="Z305" s="200">
        <v>8.6056132960334486E-2</v>
      </c>
      <c r="AA305" s="200">
        <v>5.6222480750192219E-2</v>
      </c>
      <c r="AB305" s="200">
        <v>2.7985329919765423E-2</v>
      </c>
      <c r="AC305" s="200">
        <v>8.3325652708010664E-2</v>
      </c>
      <c r="AD305" s="200">
        <v>2.8377313279403266E-2</v>
      </c>
      <c r="AE305" s="200">
        <v>0.13837073186328369</v>
      </c>
      <c r="AF305" s="200">
        <v>7.612812670920209E-2</v>
      </c>
      <c r="AG305" s="200">
        <v>0.10647965655719978</v>
      </c>
      <c r="AH305" s="200">
        <v>4.3234327242743072E-2</v>
      </c>
      <c r="AI305" s="200">
        <v>6.0637331265614651E-2</v>
      </c>
      <c r="AJ305" s="200">
        <v>0.10158493556301824</v>
      </c>
      <c r="AK305" s="200">
        <v>0.12728101458895211</v>
      </c>
      <c r="AL305" s="200">
        <v>8.0033731430681584E-2</v>
      </c>
      <c r="AM305" s="200">
        <v>7.7871501942613455E-2</v>
      </c>
      <c r="AN305" s="200">
        <v>1.0983344641953074</v>
      </c>
      <c r="AO305" s="200">
        <v>5.5122185439010832E-2</v>
      </c>
      <c r="AP305" s="200">
        <v>3.0433228146321795E-2</v>
      </c>
      <c r="AQ305" s="200">
        <v>0.10426396173178075</v>
      </c>
      <c r="AR305" s="200">
        <v>4.694421058276714E-2</v>
      </c>
      <c r="AS305" s="200">
        <v>2.0646158993162238E-2</v>
      </c>
      <c r="AT305" s="107" t="e">
        <v>#N/A</v>
      </c>
      <c r="AU305" s="202" t="e">
        <v>#N/A</v>
      </c>
      <c r="AV305" s="182" t="e">
        <v>#N/A</v>
      </c>
    </row>
    <row r="306" spans="1:48">
      <c r="A306" s="119" t="s">
        <v>212</v>
      </c>
      <c r="B306" s="126" t="s">
        <v>11</v>
      </c>
      <c r="C306" s="200">
        <v>0</v>
      </c>
      <c r="D306" s="200">
        <v>0</v>
      </c>
      <c r="E306" s="200">
        <v>0</v>
      </c>
      <c r="F306" s="200">
        <v>0</v>
      </c>
      <c r="G306" s="200">
        <v>0</v>
      </c>
      <c r="H306" s="200">
        <v>0</v>
      </c>
      <c r="I306" s="200">
        <v>0</v>
      </c>
      <c r="J306" s="200">
        <v>0</v>
      </c>
      <c r="K306" s="200">
        <v>0</v>
      </c>
      <c r="L306" s="200">
        <v>0</v>
      </c>
      <c r="M306" s="200">
        <v>0</v>
      </c>
      <c r="N306" s="200">
        <v>0</v>
      </c>
      <c r="O306" s="200">
        <v>0</v>
      </c>
      <c r="P306" s="200">
        <v>0</v>
      </c>
      <c r="Q306" s="200">
        <v>0</v>
      </c>
      <c r="R306" s="200">
        <v>0</v>
      </c>
      <c r="S306" s="200">
        <v>0</v>
      </c>
      <c r="T306" s="200">
        <v>0</v>
      </c>
      <c r="U306" s="200">
        <v>0</v>
      </c>
      <c r="V306" s="200">
        <v>0</v>
      </c>
      <c r="W306" s="200">
        <v>0</v>
      </c>
      <c r="X306" s="200">
        <v>0</v>
      </c>
      <c r="Y306" s="200">
        <v>0</v>
      </c>
      <c r="Z306" s="200">
        <v>0</v>
      </c>
      <c r="AA306" s="200">
        <v>0</v>
      </c>
      <c r="AB306" s="200">
        <v>0</v>
      </c>
      <c r="AC306" s="200">
        <v>0</v>
      </c>
      <c r="AD306" s="200">
        <v>0</v>
      </c>
      <c r="AE306" s="200">
        <v>0</v>
      </c>
      <c r="AF306" s="200">
        <v>0</v>
      </c>
      <c r="AG306" s="200">
        <v>0</v>
      </c>
      <c r="AH306" s="200">
        <v>0</v>
      </c>
      <c r="AI306" s="200">
        <v>0</v>
      </c>
      <c r="AJ306" s="200">
        <v>0</v>
      </c>
      <c r="AK306" s="200">
        <v>0</v>
      </c>
      <c r="AL306" s="200">
        <v>0</v>
      </c>
      <c r="AM306" s="200">
        <v>0</v>
      </c>
      <c r="AN306" s="200">
        <v>0</v>
      </c>
      <c r="AO306" s="200">
        <v>1</v>
      </c>
      <c r="AP306" s="200">
        <v>0</v>
      </c>
      <c r="AQ306" s="200">
        <v>0</v>
      </c>
      <c r="AR306" s="200">
        <v>0</v>
      </c>
      <c r="AS306" s="200">
        <v>0</v>
      </c>
      <c r="AT306" s="107" t="e">
        <v>#N/A</v>
      </c>
      <c r="AU306" s="202" t="e">
        <v>#N/A</v>
      </c>
      <c r="AV306" s="182" t="e">
        <v>#N/A</v>
      </c>
    </row>
    <row r="307" spans="1:48">
      <c r="A307" s="119" t="s">
        <v>213</v>
      </c>
      <c r="B307" s="126" t="s">
        <v>14</v>
      </c>
      <c r="C307" s="200">
        <v>1.9794908423880242E-7</v>
      </c>
      <c r="D307" s="200">
        <v>3.3742507482150177E-8</v>
      </c>
      <c r="E307" s="200">
        <v>1.9551964744418382E-7</v>
      </c>
      <c r="F307" s="200">
        <v>2.1048066774223467E-7</v>
      </c>
      <c r="G307" s="200">
        <v>2.8406766735152723E-7</v>
      </c>
      <c r="H307" s="200">
        <v>1.5180669547417006E-7</v>
      </c>
      <c r="I307" s="200">
        <v>3.1253037607074662E-7</v>
      </c>
      <c r="J307" s="200">
        <v>1.1648104773724361E-7</v>
      </c>
      <c r="K307" s="200">
        <v>5.2008197817308585E-7</v>
      </c>
      <c r="L307" s="200">
        <v>4.7918198705363235E-8</v>
      </c>
      <c r="M307" s="200">
        <v>2.7923639146397023E-7</v>
      </c>
      <c r="N307" s="200">
        <v>4.6864295089902198E-8</v>
      </c>
      <c r="O307" s="200">
        <v>1.0770223937948265E-7</v>
      </c>
      <c r="P307" s="200">
        <v>5.5196873451198806E-7</v>
      </c>
      <c r="Q307" s="200">
        <v>6.711383654117904E-8</v>
      </c>
      <c r="R307" s="200">
        <v>1.9171508436167071E-7</v>
      </c>
      <c r="S307" s="200">
        <v>9.5641727557888569E-8</v>
      </c>
      <c r="T307" s="200">
        <v>1.9275458051319754E-7</v>
      </c>
      <c r="U307" s="200">
        <v>2.5981581312641221E-7</v>
      </c>
      <c r="V307" s="200">
        <v>3.1985650610208021E-7</v>
      </c>
      <c r="W307" s="200">
        <v>4.7248335971702616E-7</v>
      </c>
      <c r="X307" s="200">
        <v>1.7071206370894822E-7</v>
      </c>
      <c r="Y307" s="200">
        <v>3.1465518133458673E-7</v>
      </c>
      <c r="Z307" s="200">
        <v>8.2170591755773009E-7</v>
      </c>
      <c r="AA307" s="200">
        <v>4.0541081890633794E-7</v>
      </c>
      <c r="AB307" s="200">
        <v>1.8086711606536185E-7</v>
      </c>
      <c r="AC307" s="200">
        <v>4.4558711855015222E-7</v>
      </c>
      <c r="AD307" s="200">
        <v>6.1095989759805445E-7</v>
      </c>
      <c r="AE307" s="200">
        <v>1.4808916569422254E-6</v>
      </c>
      <c r="AF307" s="200">
        <v>6.8807519038652026E-6</v>
      </c>
      <c r="AG307" s="200">
        <v>7.0398460740603595E-7</v>
      </c>
      <c r="AH307" s="200">
        <v>2.3863714494988404E-6</v>
      </c>
      <c r="AI307" s="200">
        <v>8.7762943586400971E-6</v>
      </c>
      <c r="AJ307" s="200">
        <v>3.3616394842323214E-6</v>
      </c>
      <c r="AK307" s="200">
        <v>2.5198274609779928E-6</v>
      </c>
      <c r="AL307" s="200">
        <v>8.0909024283482693E-6</v>
      </c>
      <c r="AM307" s="200">
        <v>5.9115821575728482E-7</v>
      </c>
      <c r="AN307" s="200">
        <v>1.076572715368327E-6</v>
      </c>
      <c r="AO307" s="200">
        <v>1.1417719844477793E-2</v>
      </c>
      <c r="AP307" s="200">
        <v>1.005102198563727</v>
      </c>
      <c r="AQ307" s="200">
        <v>5.9018824203731048E-6</v>
      </c>
      <c r="AR307" s="200">
        <v>6.5857716349184119E-4</v>
      </c>
      <c r="AS307" s="200">
        <v>2.3467634819475847E-7</v>
      </c>
      <c r="AT307" s="107" t="e">
        <v>#N/A</v>
      </c>
      <c r="AU307" s="202" t="e">
        <v>#N/A</v>
      </c>
      <c r="AV307" s="182" t="e">
        <v>#N/A</v>
      </c>
    </row>
    <row r="308" spans="1:48">
      <c r="A308" s="119" t="s">
        <v>214</v>
      </c>
      <c r="B308" s="126" t="s">
        <v>15</v>
      </c>
      <c r="C308" s="200">
        <v>0</v>
      </c>
      <c r="D308" s="200">
        <v>0</v>
      </c>
      <c r="E308" s="200">
        <v>0</v>
      </c>
      <c r="F308" s="200">
        <v>0</v>
      </c>
      <c r="G308" s="200">
        <v>0</v>
      </c>
      <c r="H308" s="200">
        <v>0</v>
      </c>
      <c r="I308" s="200">
        <v>0</v>
      </c>
      <c r="J308" s="200">
        <v>0</v>
      </c>
      <c r="K308" s="200">
        <v>0</v>
      </c>
      <c r="L308" s="200">
        <v>0</v>
      </c>
      <c r="M308" s="200">
        <v>0</v>
      </c>
      <c r="N308" s="200">
        <v>0</v>
      </c>
      <c r="O308" s="200">
        <v>0</v>
      </c>
      <c r="P308" s="200">
        <v>0</v>
      </c>
      <c r="Q308" s="200">
        <v>0</v>
      </c>
      <c r="R308" s="200">
        <v>0</v>
      </c>
      <c r="S308" s="200">
        <v>0</v>
      </c>
      <c r="T308" s="200">
        <v>0</v>
      </c>
      <c r="U308" s="200">
        <v>0</v>
      </c>
      <c r="V308" s="200">
        <v>0</v>
      </c>
      <c r="W308" s="200">
        <v>0</v>
      </c>
      <c r="X308" s="200">
        <v>0</v>
      </c>
      <c r="Y308" s="200">
        <v>0</v>
      </c>
      <c r="Z308" s="200">
        <v>0</v>
      </c>
      <c r="AA308" s="200">
        <v>0</v>
      </c>
      <c r="AB308" s="200">
        <v>0</v>
      </c>
      <c r="AC308" s="200">
        <v>0</v>
      </c>
      <c r="AD308" s="200">
        <v>0</v>
      </c>
      <c r="AE308" s="200">
        <v>0</v>
      </c>
      <c r="AF308" s="200">
        <v>0</v>
      </c>
      <c r="AG308" s="200">
        <v>0</v>
      </c>
      <c r="AH308" s="200">
        <v>0</v>
      </c>
      <c r="AI308" s="200">
        <v>0</v>
      </c>
      <c r="AJ308" s="200">
        <v>0</v>
      </c>
      <c r="AK308" s="200">
        <v>0</v>
      </c>
      <c r="AL308" s="200">
        <v>0</v>
      </c>
      <c r="AM308" s="200">
        <v>0</v>
      </c>
      <c r="AN308" s="200">
        <v>0</v>
      </c>
      <c r="AO308" s="200">
        <v>0</v>
      </c>
      <c r="AP308" s="200">
        <v>0</v>
      </c>
      <c r="AQ308" s="200">
        <v>1</v>
      </c>
      <c r="AR308" s="200">
        <v>0</v>
      </c>
      <c r="AS308" s="200">
        <v>0</v>
      </c>
      <c r="AT308" s="107" t="e">
        <v>#N/A</v>
      </c>
      <c r="AU308" s="202" t="e">
        <v>#N/A</v>
      </c>
      <c r="AV308" s="182" t="e">
        <v>#N/A</v>
      </c>
    </row>
    <row r="309" spans="1:48">
      <c r="A309" s="119" t="s">
        <v>215</v>
      </c>
      <c r="B309" s="126" t="s">
        <v>80</v>
      </c>
      <c r="C309" s="200">
        <v>3.0537392246032059E-4</v>
      </c>
      <c r="D309" s="200">
        <v>5.2054203246731091E-5</v>
      </c>
      <c r="E309" s="200">
        <v>3.0162605645631769E-4</v>
      </c>
      <c r="F309" s="200">
        <v>3.2470626149991695E-4</v>
      </c>
      <c r="G309" s="200">
        <v>4.3822813405208522E-4</v>
      </c>
      <c r="H309" s="200">
        <v>2.341905557732282E-4</v>
      </c>
      <c r="I309" s="200">
        <v>4.8213724855421643E-4</v>
      </c>
      <c r="J309" s="200">
        <v>1.796940590889451E-4</v>
      </c>
      <c r="K309" s="200">
        <v>8.0232487200618187E-4</v>
      </c>
      <c r="L309" s="200">
        <v>7.3922889576174362E-5</v>
      </c>
      <c r="M309" s="200">
        <v>4.3077497672152937E-4</v>
      </c>
      <c r="N309" s="200">
        <v>7.2297043807874689E-5</v>
      </c>
      <c r="O309" s="200">
        <v>1.6615108588931757E-4</v>
      </c>
      <c r="P309" s="200">
        <v>8.515162279308197E-4</v>
      </c>
      <c r="Q309" s="200">
        <v>1.0353579353373538E-4</v>
      </c>
      <c r="R309" s="200">
        <v>2.9575679792338529E-4</v>
      </c>
      <c r="S309" s="200">
        <v>1.4754546406488831E-4</v>
      </c>
      <c r="T309" s="200">
        <v>2.9736041745208791E-4</v>
      </c>
      <c r="U309" s="200">
        <v>4.0081505947213441E-4</v>
      </c>
      <c r="V309" s="200">
        <v>4.9343919052947591E-4</v>
      </c>
      <c r="W309" s="200">
        <v>7.2889499544214625E-4</v>
      </c>
      <c r="X309" s="200">
        <v>2.6335566394036807E-4</v>
      </c>
      <c r="Y309" s="200">
        <v>4.8541516277331138E-4</v>
      </c>
      <c r="Z309" s="200">
        <v>1.2676368780304439E-3</v>
      </c>
      <c r="AA309" s="200">
        <v>6.2542290838752562E-4</v>
      </c>
      <c r="AB309" s="200">
        <v>2.7902175394928599E-4</v>
      </c>
      <c r="AC309" s="200">
        <v>6.8740245357891373E-4</v>
      </c>
      <c r="AD309" s="200">
        <v>9.4252126051968664E-4</v>
      </c>
      <c r="AE309" s="200">
        <v>2.284555625797457E-3</v>
      </c>
      <c r="AF309" s="200">
        <v>1.0614861929973775E-2</v>
      </c>
      <c r="AG309" s="200">
        <v>1.0860294794590897E-3</v>
      </c>
      <c r="AH309" s="200">
        <v>3.6814295594398781E-3</v>
      </c>
      <c r="AI309" s="200">
        <v>1.3539094880232644E-2</v>
      </c>
      <c r="AJ309" s="200">
        <v>5.1859650634154594E-3</v>
      </c>
      <c r="AK309" s="200">
        <v>3.8873107124546271E-3</v>
      </c>
      <c r="AL309" s="200">
        <v>1.248174812371333E-2</v>
      </c>
      <c r="AM309" s="200">
        <v>9.1197341899629659E-4</v>
      </c>
      <c r="AN309" s="200">
        <v>1.6608171448228429E-3</v>
      </c>
      <c r="AO309" s="200">
        <v>1.9027114007478363E-2</v>
      </c>
      <c r="AP309" s="200">
        <v>6.0662456378530885E-3</v>
      </c>
      <c r="AQ309" s="200">
        <v>9.1047705097473675E-3</v>
      </c>
      <c r="AR309" s="200">
        <v>1.0159799042852702</v>
      </c>
      <c r="AS309" s="200">
        <v>3.6203267740528213E-4</v>
      </c>
      <c r="AT309" s="107" t="e">
        <v>#N/A</v>
      </c>
      <c r="AU309" s="202" t="e">
        <v>#N/A</v>
      </c>
      <c r="AV309" s="182" t="e">
        <v>#N/A</v>
      </c>
    </row>
    <row r="310" spans="1:48">
      <c r="A310" s="119" t="s">
        <v>216</v>
      </c>
      <c r="B310" s="120" t="s">
        <v>5</v>
      </c>
      <c r="C310" s="200">
        <v>3.6231126360748854E-3</v>
      </c>
      <c r="D310" s="200">
        <v>1.2939548049487501E-4</v>
      </c>
      <c r="E310" s="200">
        <v>7.2769765489778381E-3</v>
      </c>
      <c r="F310" s="200">
        <v>1.4575949275041571E-2</v>
      </c>
      <c r="G310" s="200">
        <v>1.5546714085358899E-3</v>
      </c>
      <c r="H310" s="200">
        <v>1.7794660250514875E-3</v>
      </c>
      <c r="I310" s="200">
        <v>1.8549611906897069E-3</v>
      </c>
      <c r="J310" s="200">
        <v>5.0199933801713126E-4</v>
      </c>
      <c r="K310" s="200">
        <v>1.2690548612050391E-3</v>
      </c>
      <c r="L310" s="200">
        <v>1.1469790905677851E-3</v>
      </c>
      <c r="M310" s="200">
        <v>1.7944045983053299E-3</v>
      </c>
      <c r="N310" s="200">
        <v>2.4813047554615351E-4</v>
      </c>
      <c r="O310" s="200">
        <v>3.879261764596818E-4</v>
      </c>
      <c r="P310" s="200">
        <v>1.3301233152097464E-3</v>
      </c>
      <c r="Q310" s="200">
        <v>1.366882803644545E-3</v>
      </c>
      <c r="R310" s="200">
        <v>4.111337373851792E-3</v>
      </c>
      <c r="S310" s="200">
        <v>9.2231986692197952E-4</v>
      </c>
      <c r="T310" s="200">
        <v>7.4333987318313678E-4</v>
      </c>
      <c r="U310" s="200">
        <v>1.0605833499720922E-3</v>
      </c>
      <c r="V310" s="200">
        <v>8.4064379549474253E-4</v>
      </c>
      <c r="W310" s="200">
        <v>2.4998101768370254E-3</v>
      </c>
      <c r="X310" s="200">
        <v>6.2091242757769032E-4</v>
      </c>
      <c r="Y310" s="200">
        <v>2.0221355450339442E-3</v>
      </c>
      <c r="Z310" s="200">
        <v>3.2172040866722102E-3</v>
      </c>
      <c r="AA310" s="200">
        <v>3.08658495166199E-3</v>
      </c>
      <c r="AB310" s="200">
        <v>5.3690210749032373E-4</v>
      </c>
      <c r="AC310" s="200">
        <v>2.1481099130003138E-3</v>
      </c>
      <c r="AD310" s="200">
        <v>3.7131635134303822E-3</v>
      </c>
      <c r="AE310" s="200">
        <v>1.4799096037785963E-3</v>
      </c>
      <c r="AF310" s="200">
        <v>2.6633425913149683E-3</v>
      </c>
      <c r="AG310" s="200">
        <v>3.65181348942103E-3</v>
      </c>
      <c r="AH310" s="200">
        <v>1.9187378128786975E-3</v>
      </c>
      <c r="AI310" s="200">
        <v>2.9150541188357978E-3</v>
      </c>
      <c r="AJ310" s="200">
        <v>9.0549175642104813E-3</v>
      </c>
      <c r="AK310" s="200">
        <v>3.453391085385539E-3</v>
      </c>
      <c r="AL310" s="200">
        <v>2.7323438926987356E-3</v>
      </c>
      <c r="AM310" s="200">
        <v>3.2393593003960251E-3</v>
      </c>
      <c r="AN310" s="200">
        <v>1.9591542709078468E-3</v>
      </c>
      <c r="AO310" s="200">
        <v>3.423339811380822E-3</v>
      </c>
      <c r="AP310" s="200">
        <v>1.5428040321368807E-3</v>
      </c>
      <c r="AQ310" s="200">
        <v>3.5328263639753648E-3</v>
      </c>
      <c r="AR310" s="200">
        <v>3.6707154799872064E-3</v>
      </c>
      <c r="AS310" s="200">
        <v>1.0019632070621589</v>
      </c>
      <c r="AT310" s="107" t="e">
        <v>#N/A</v>
      </c>
      <c r="AU310" s="202" t="e">
        <v>#N/A</v>
      </c>
      <c r="AV310" s="182" t="e">
        <v>#N/A</v>
      </c>
    </row>
    <row r="312" spans="1:48">
      <c r="B312" s="107" t="s">
        <v>231</v>
      </c>
      <c r="C312" s="182">
        <f>SUM(C268:C310)</f>
        <v>1.4728202717520558</v>
      </c>
      <c r="D312" s="182">
        <f t="shared" ref="D312:AS312" si="48">SUM(D268:D310)</f>
        <v>1.1872094213741682</v>
      </c>
      <c r="E312" s="182">
        <f t="shared" si="48"/>
        <v>1.2406200322092236</v>
      </c>
      <c r="F312" s="182">
        <f t="shared" si="48"/>
        <v>1.2975424671183104</v>
      </c>
      <c r="G312" s="182">
        <f t="shared" si="48"/>
        <v>1.4670527330828589</v>
      </c>
      <c r="H312" s="182">
        <f t="shared" si="48"/>
        <v>1.2153196841663954</v>
      </c>
      <c r="I312" s="182">
        <f t="shared" si="48"/>
        <v>1.2279249685709226</v>
      </c>
      <c r="J312" s="182">
        <f t="shared" si="48"/>
        <v>1.2599412142268531</v>
      </c>
      <c r="K312" s="182">
        <f t="shared" si="48"/>
        <v>1.3747860487404659</v>
      </c>
      <c r="L312" s="182">
        <f t="shared" si="48"/>
        <v>1.1565272596261673</v>
      </c>
      <c r="M312" s="182">
        <f t="shared" si="48"/>
        <v>1.4260949752382592</v>
      </c>
      <c r="N312" s="182">
        <f t="shared" si="48"/>
        <v>1.5044031879928044</v>
      </c>
      <c r="O312" s="182">
        <f t="shared" si="48"/>
        <v>1.2507150374339773</v>
      </c>
      <c r="P312" s="182">
        <f t="shared" si="48"/>
        <v>1.4204590257099239</v>
      </c>
      <c r="Q312" s="182">
        <f t="shared" si="48"/>
        <v>1.1647208043848467</v>
      </c>
      <c r="R312" s="182">
        <f t="shared" si="48"/>
        <v>1.2720216165173597</v>
      </c>
      <c r="S312" s="182">
        <f t="shared" si="48"/>
        <v>1.2212424518395144</v>
      </c>
      <c r="T312" s="182">
        <f t="shared" si="48"/>
        <v>1.4113801997945437</v>
      </c>
      <c r="U312" s="182">
        <f t="shared" si="48"/>
        <v>1.2945479939813525</v>
      </c>
      <c r="V312" s="182">
        <f t="shared" si="48"/>
        <v>1.3892967256793571</v>
      </c>
      <c r="W312" s="182">
        <f t="shared" si="48"/>
        <v>1.4517401847777198</v>
      </c>
      <c r="X312" s="182">
        <f t="shared" si="48"/>
        <v>1.2601757054556042</v>
      </c>
      <c r="Y312" s="182">
        <f t="shared" si="48"/>
        <v>1.3684164417406184</v>
      </c>
      <c r="Z312" s="182">
        <f t="shared" si="48"/>
        <v>1.3041201309124892</v>
      </c>
      <c r="AA312" s="182">
        <f t="shared" si="48"/>
        <v>1.203799515288732</v>
      </c>
      <c r="AB312" s="182">
        <f t="shared" si="48"/>
        <v>1.1831688104670226</v>
      </c>
      <c r="AC312" s="182">
        <f t="shared" si="48"/>
        <v>1.3214675715689288</v>
      </c>
      <c r="AD312" s="182">
        <f t="shared" si="48"/>
        <v>1.3580648767214796</v>
      </c>
      <c r="AE312" s="182">
        <f t="shared" si="48"/>
        <v>1.3237251208333876</v>
      </c>
      <c r="AF312" s="182">
        <f t="shared" si="48"/>
        <v>1.4131960881710641</v>
      </c>
      <c r="AG312" s="182">
        <f t="shared" si="48"/>
        <v>1.2927324902421113</v>
      </c>
      <c r="AH312" s="182">
        <f t="shared" si="48"/>
        <v>1.1722236455446751</v>
      </c>
      <c r="AI312" s="182">
        <f t="shared" si="48"/>
        <v>1.2414436452079363</v>
      </c>
      <c r="AJ312" s="182">
        <f t="shared" si="48"/>
        <v>1.4356293220452507</v>
      </c>
      <c r="AK312" s="182">
        <f t="shared" si="48"/>
        <v>1.3480623224855064</v>
      </c>
      <c r="AL312" s="182">
        <f t="shared" si="48"/>
        <v>2.1787817238723703</v>
      </c>
      <c r="AM312" s="182">
        <f t="shared" si="48"/>
        <v>1.2748540570014795</v>
      </c>
      <c r="AN312" s="182">
        <f t="shared" si="48"/>
        <v>1.2249920039731206</v>
      </c>
      <c r="AO312" s="182">
        <f t="shared" si="48"/>
        <v>1.4856141109270393</v>
      </c>
      <c r="AP312" s="182">
        <f t="shared" si="48"/>
        <v>1.4569274089451241</v>
      </c>
      <c r="AQ312" s="182">
        <f t="shared" si="48"/>
        <v>1.94569389235662</v>
      </c>
      <c r="AR312" s="182">
        <f t="shared" si="48"/>
        <v>1.322514071210924</v>
      </c>
      <c r="AS312" s="182">
        <f t="shared" si="48"/>
        <v>1.3588112854364627</v>
      </c>
    </row>
    <row r="313" spans="1:48">
      <c r="B313" s="107" t="s">
        <v>232</v>
      </c>
      <c r="C313" s="182">
        <f>C312/AVERAGE($C$312:$AS$312)</f>
        <v>1.0885256452818284</v>
      </c>
      <c r="D313" s="182">
        <f t="shared" ref="D313:AS313" si="49">D312/AVERAGE($C$312:$AS$312)</f>
        <v>0.87743761154825961</v>
      </c>
      <c r="E313" s="182">
        <f t="shared" si="49"/>
        <v>0.91691209512184857</v>
      </c>
      <c r="F313" s="182">
        <f t="shared" si="49"/>
        <v>0.95898208246437588</v>
      </c>
      <c r="G313" s="182">
        <f t="shared" si="49"/>
        <v>1.084262997712409</v>
      </c>
      <c r="H313" s="182">
        <f t="shared" si="49"/>
        <v>0.89821322316348462</v>
      </c>
      <c r="I313" s="182">
        <f t="shared" si="49"/>
        <v>0.90752948231849773</v>
      </c>
      <c r="J313" s="182">
        <f t="shared" si="49"/>
        <v>0.93119191087854558</v>
      </c>
      <c r="K313" s="182">
        <f t="shared" si="49"/>
        <v>1.0160709351518213</v>
      </c>
      <c r="L313" s="182">
        <f t="shared" si="49"/>
        <v>0.85476117196092716</v>
      </c>
      <c r="M313" s="182">
        <f t="shared" si="49"/>
        <v>1.0539921149426781</v>
      </c>
      <c r="N313" s="182">
        <f t="shared" si="49"/>
        <v>1.1118678106092692</v>
      </c>
      <c r="O313" s="182">
        <f t="shared" si="49"/>
        <v>0.92437306798266228</v>
      </c>
      <c r="P313" s="182">
        <f t="shared" si="49"/>
        <v>1.0498267217071484</v>
      </c>
      <c r="Q313" s="182">
        <f t="shared" si="49"/>
        <v>0.86081682163295214</v>
      </c>
      <c r="R313" s="182">
        <f t="shared" si="49"/>
        <v>0.94012024242771342</v>
      </c>
      <c r="S313" s="182">
        <f t="shared" si="49"/>
        <v>0.902590596714683</v>
      </c>
      <c r="T313" s="182">
        <f t="shared" si="49"/>
        <v>1.0431167822613907</v>
      </c>
      <c r="U313" s="182">
        <f t="shared" si="49"/>
        <v>0.95676894019155212</v>
      </c>
      <c r="V313" s="182">
        <f t="shared" si="49"/>
        <v>1.0267954235916719</v>
      </c>
      <c r="W313" s="182">
        <f t="shared" si="49"/>
        <v>1.0729458656465036</v>
      </c>
      <c r="X313" s="182">
        <f t="shared" si="49"/>
        <v>0.93136521764311475</v>
      </c>
      <c r="Y313" s="182">
        <f t="shared" si="49"/>
        <v>1.0113633135209397</v>
      </c>
      <c r="Z313" s="182">
        <f t="shared" si="49"/>
        <v>0.96384347381220681</v>
      </c>
      <c r="AA313" s="182">
        <f t="shared" si="49"/>
        <v>0.88969894650541237</v>
      </c>
      <c r="AB313" s="182">
        <f t="shared" si="49"/>
        <v>0.87445129429055291</v>
      </c>
      <c r="AC313" s="182">
        <f t="shared" si="49"/>
        <v>0.97666454532833669</v>
      </c>
      <c r="AD313" s="182">
        <f t="shared" si="49"/>
        <v>1.0037127235553831</v>
      </c>
      <c r="AE313" s="182">
        <f t="shared" si="49"/>
        <v>0.97833304508827501</v>
      </c>
      <c r="AF313" s="182">
        <f t="shared" si="49"/>
        <v>1.0444588611998211</v>
      </c>
      <c r="AG313" s="182">
        <f t="shared" si="49"/>
        <v>0.95542714552918084</v>
      </c>
      <c r="AH313" s="182">
        <f t="shared" si="49"/>
        <v>0.86636198907231232</v>
      </c>
      <c r="AI313" s="182">
        <f t="shared" si="49"/>
        <v>0.91752080745972242</v>
      </c>
      <c r="AJ313" s="182">
        <f t="shared" si="49"/>
        <v>1.0610387188015964</v>
      </c>
      <c r="AK313" s="182">
        <f t="shared" si="49"/>
        <v>0.99632007897205788</v>
      </c>
      <c r="AL313" s="182">
        <f t="shared" si="49"/>
        <v>1.61028458624155</v>
      </c>
      <c r="AM313" s="182">
        <f t="shared" si="49"/>
        <v>0.94221363030730243</v>
      </c>
      <c r="AN313" s="182">
        <f t="shared" si="49"/>
        <v>0.90536179951113571</v>
      </c>
      <c r="AO313" s="182">
        <f t="shared" si="49"/>
        <v>1.0979812606822152</v>
      </c>
      <c r="AP313" s="182">
        <f t="shared" si="49"/>
        <v>1.0767796168803376</v>
      </c>
      <c r="AQ313" s="182">
        <f t="shared" si="49"/>
        <v>1.4380150384397681</v>
      </c>
      <c r="AR313" s="182">
        <f t="shared" si="49"/>
        <v>0.97743798776387225</v>
      </c>
      <c r="AS313" s="182">
        <f t="shared" si="49"/>
        <v>1.0042643760846861</v>
      </c>
    </row>
    <row r="320" spans="1:48">
      <c r="A320" s="203" t="s">
        <v>233</v>
      </c>
      <c r="B320" s="204"/>
      <c r="C320" s="204"/>
      <c r="D320" s="204"/>
      <c r="E320" s="204"/>
      <c r="F320" s="204"/>
      <c r="G320" s="204"/>
      <c r="H320" s="204"/>
      <c r="I320" s="204"/>
      <c r="J320" s="204"/>
      <c r="K320" s="204"/>
      <c r="L320" s="204"/>
    </row>
    <row r="321" spans="1:12">
      <c r="A321" s="204"/>
      <c r="B321" s="204"/>
      <c r="C321" s="204"/>
      <c r="D321" s="204"/>
      <c r="E321" s="204"/>
      <c r="F321" s="204"/>
      <c r="G321" s="204"/>
      <c r="H321" s="204"/>
      <c r="I321" s="204"/>
      <c r="J321" s="204"/>
      <c r="K321" s="204"/>
      <c r="L321" s="204"/>
    </row>
    <row r="322" spans="1:12">
      <c r="A322" s="205"/>
      <c r="B322" s="206"/>
      <c r="C322" s="207" t="s">
        <v>234</v>
      </c>
      <c r="D322" s="207" t="s">
        <v>235</v>
      </c>
      <c r="E322" s="207" t="s">
        <v>236</v>
      </c>
      <c r="F322" s="208" t="s">
        <v>237</v>
      </c>
      <c r="G322" s="208" t="s">
        <v>238</v>
      </c>
      <c r="H322" s="207" t="s">
        <v>239</v>
      </c>
      <c r="I322" s="207" t="s">
        <v>240</v>
      </c>
      <c r="J322" s="209" t="s">
        <v>241</v>
      </c>
      <c r="K322" s="207" t="s">
        <v>242</v>
      </c>
      <c r="L322" s="207" t="s">
        <v>243</v>
      </c>
    </row>
    <row r="323" spans="1:12">
      <c r="A323" s="210" t="s">
        <v>244</v>
      </c>
      <c r="B323" s="211" t="s">
        <v>22</v>
      </c>
      <c r="C323" s="212">
        <f>BP7</f>
        <v>0.63318330972404024</v>
      </c>
      <c r="D323" s="213">
        <f>BB7</f>
        <v>26543</v>
      </c>
      <c r="E323" s="214">
        <f>D323*C323</f>
        <v>16806.584590005201</v>
      </c>
      <c r="F323" s="213">
        <f>BD7</f>
        <v>444</v>
      </c>
      <c r="G323" s="213">
        <f>BE7</f>
        <v>43428</v>
      </c>
      <c r="H323" s="213">
        <f>F323+G323</f>
        <v>43872</v>
      </c>
      <c r="I323" s="213">
        <f>E323+H323</f>
        <v>60678.584590005201</v>
      </c>
      <c r="J323" s="214">
        <f t="array" ref="J323:J365">MMULT(C268:AS310,I323:I365)</f>
        <v>114496.00000000001</v>
      </c>
      <c r="K323" s="213">
        <f>BK7</f>
        <v>114496</v>
      </c>
      <c r="L323" s="215">
        <f>J323-K323</f>
        <v>0</v>
      </c>
    </row>
    <row r="324" spans="1:12">
      <c r="A324" s="210" t="s">
        <v>245</v>
      </c>
      <c r="B324" s="211" t="s">
        <v>24</v>
      </c>
      <c r="C324" s="212">
        <f t="shared" ref="C324:C366" si="50">BP8</f>
        <v>0.30704225352112668</v>
      </c>
      <c r="D324" s="213">
        <f t="shared" ref="D324:D365" si="51">BB8</f>
        <v>1207</v>
      </c>
      <c r="E324" s="214">
        <f t="shared" ref="E324:E364" si="52">D324*C324</f>
        <v>370.59999999999991</v>
      </c>
      <c r="F324" s="213">
        <f t="shared" ref="F324:G339" si="53">BD8</f>
        <v>14</v>
      </c>
      <c r="G324" s="213">
        <f t="shared" si="53"/>
        <v>52</v>
      </c>
      <c r="H324" s="213">
        <f t="shared" ref="H324:H365" si="54">F324+G324</f>
        <v>66</v>
      </c>
      <c r="I324" s="213">
        <f t="shared" ref="I324:I365" si="55">E324+H324</f>
        <v>436.59999999999991</v>
      </c>
      <c r="J324" s="214">
        <v>829.00000000000011</v>
      </c>
      <c r="K324" s="213">
        <f t="shared" ref="K324:K365" si="56">BK8</f>
        <v>829</v>
      </c>
      <c r="L324" s="215">
        <f t="shared" ref="L324:L365" si="57">J324-K324</f>
        <v>0</v>
      </c>
    </row>
    <row r="325" spans="1:12">
      <c r="A325" s="210" t="s">
        <v>246</v>
      </c>
      <c r="B325" s="211" t="s">
        <v>26</v>
      </c>
      <c r="C325" s="212">
        <f t="shared" si="50"/>
        <v>0.83310983786419601</v>
      </c>
      <c r="D325" s="213">
        <f t="shared" si="51"/>
        <v>1766</v>
      </c>
      <c r="E325" s="214">
        <f t="shared" si="52"/>
        <v>1471.2719736681702</v>
      </c>
      <c r="F325" s="213">
        <f t="shared" si="53"/>
        <v>1583</v>
      </c>
      <c r="G325" s="213">
        <f t="shared" si="53"/>
        <v>7831</v>
      </c>
      <c r="H325" s="213">
        <f t="shared" si="54"/>
        <v>9414</v>
      </c>
      <c r="I325" s="213">
        <f t="shared" si="55"/>
        <v>10885.27197366817</v>
      </c>
      <c r="J325" s="214">
        <v>16247.999999999998</v>
      </c>
      <c r="K325" s="213">
        <f t="shared" si="56"/>
        <v>16248</v>
      </c>
      <c r="L325" s="215">
        <f t="shared" si="57"/>
        <v>0</v>
      </c>
    </row>
    <row r="326" spans="1:12">
      <c r="A326" s="210" t="s">
        <v>247</v>
      </c>
      <c r="B326" s="211" t="s">
        <v>28</v>
      </c>
      <c r="C326" s="212">
        <f t="shared" si="50"/>
        <v>9.1516065478072617E-2</v>
      </c>
      <c r="D326" s="213">
        <f t="shared" si="51"/>
        <v>-5063</v>
      </c>
      <c r="E326" s="214">
        <f t="shared" si="52"/>
        <v>-463.34583951548166</v>
      </c>
      <c r="F326" s="213">
        <f t="shared" si="53"/>
        <v>215</v>
      </c>
      <c r="G326" s="213">
        <f t="shared" si="53"/>
        <v>4006</v>
      </c>
      <c r="H326" s="213">
        <f t="shared" si="54"/>
        <v>4221</v>
      </c>
      <c r="I326" s="213">
        <f t="shared" si="55"/>
        <v>3757.6541604845183</v>
      </c>
      <c r="J326" s="214">
        <v>11745.999999999996</v>
      </c>
      <c r="K326" s="213">
        <f t="shared" si="56"/>
        <v>11746</v>
      </c>
      <c r="L326" s="215">
        <f t="shared" si="57"/>
        <v>0</v>
      </c>
    </row>
    <row r="327" spans="1:12">
      <c r="A327" s="210" t="s">
        <v>248</v>
      </c>
      <c r="B327" s="211" t="s">
        <v>30</v>
      </c>
      <c r="C327" s="212">
        <f t="shared" si="50"/>
        <v>0.38745131583276182</v>
      </c>
      <c r="D327" s="213">
        <f t="shared" si="51"/>
        <v>249886</v>
      </c>
      <c r="E327" s="214">
        <f t="shared" si="52"/>
        <v>96818.659508185519</v>
      </c>
      <c r="F327" s="213">
        <f t="shared" si="53"/>
        <v>5996</v>
      </c>
      <c r="G327" s="213">
        <f t="shared" si="53"/>
        <v>57685</v>
      </c>
      <c r="H327" s="213">
        <f t="shared" si="54"/>
        <v>63681</v>
      </c>
      <c r="I327" s="213">
        <f t="shared" si="55"/>
        <v>160499.65950818552</v>
      </c>
      <c r="J327" s="214">
        <v>216782</v>
      </c>
      <c r="K327" s="213">
        <f t="shared" si="56"/>
        <v>216782</v>
      </c>
      <c r="L327" s="215">
        <f t="shared" si="57"/>
        <v>0</v>
      </c>
    </row>
    <row r="328" spans="1:12">
      <c r="A328" s="210" t="s">
        <v>249</v>
      </c>
      <c r="B328" s="211" t="s">
        <v>32</v>
      </c>
      <c r="C328" s="212">
        <f t="shared" si="50"/>
        <v>4.1489748877836519E-3</v>
      </c>
      <c r="D328" s="213">
        <f t="shared" si="51"/>
        <v>27743</v>
      </c>
      <c r="E328" s="214">
        <f t="shared" si="52"/>
        <v>115.10501031178185</v>
      </c>
      <c r="F328" s="213">
        <f t="shared" si="53"/>
        <v>1879</v>
      </c>
      <c r="G328" s="213">
        <f t="shared" si="53"/>
        <v>962</v>
      </c>
      <c r="H328" s="213">
        <f t="shared" si="54"/>
        <v>2841</v>
      </c>
      <c r="I328" s="213">
        <f t="shared" si="55"/>
        <v>2956.1050103117818</v>
      </c>
      <c r="J328" s="214">
        <v>3012.0000000000023</v>
      </c>
      <c r="K328" s="213">
        <f t="shared" si="56"/>
        <v>3012</v>
      </c>
      <c r="L328" s="215">
        <f t="shared" si="57"/>
        <v>0</v>
      </c>
    </row>
    <row r="329" spans="1:12">
      <c r="A329" s="210" t="s">
        <v>250</v>
      </c>
      <c r="B329" s="211" t="s">
        <v>34</v>
      </c>
      <c r="C329" s="212">
        <f t="shared" si="50"/>
        <v>8.4677022908268618E-2</v>
      </c>
      <c r="D329" s="213">
        <f t="shared" si="51"/>
        <v>4437</v>
      </c>
      <c r="E329" s="214">
        <f t="shared" si="52"/>
        <v>375.71195064398785</v>
      </c>
      <c r="F329" s="213">
        <f t="shared" si="53"/>
        <v>542</v>
      </c>
      <c r="G329" s="213">
        <f t="shared" si="53"/>
        <v>205</v>
      </c>
      <c r="H329" s="213">
        <f t="shared" si="54"/>
        <v>747</v>
      </c>
      <c r="I329" s="213">
        <f t="shared" si="55"/>
        <v>1122.7119506439878</v>
      </c>
      <c r="J329" s="214">
        <v>4192.0000000000009</v>
      </c>
      <c r="K329" s="213">
        <f t="shared" si="56"/>
        <v>4192</v>
      </c>
      <c r="L329" s="215">
        <f t="shared" si="57"/>
        <v>0</v>
      </c>
    </row>
    <row r="330" spans="1:12">
      <c r="A330" s="210" t="s">
        <v>251</v>
      </c>
      <c r="B330" s="211" t="s">
        <v>36</v>
      </c>
      <c r="C330" s="212">
        <f t="shared" si="50"/>
        <v>0.14514490588586793</v>
      </c>
      <c r="D330" s="213">
        <f t="shared" si="51"/>
        <v>2701</v>
      </c>
      <c r="E330" s="214">
        <f t="shared" si="52"/>
        <v>392.03639079772927</v>
      </c>
      <c r="F330" s="213">
        <f t="shared" si="53"/>
        <v>1752</v>
      </c>
      <c r="G330" s="213">
        <f t="shared" si="53"/>
        <v>90</v>
      </c>
      <c r="H330" s="213">
        <f t="shared" si="54"/>
        <v>1842</v>
      </c>
      <c r="I330" s="213">
        <f t="shared" si="55"/>
        <v>2234.0363907977294</v>
      </c>
      <c r="J330" s="214">
        <v>6700</v>
      </c>
      <c r="K330" s="213">
        <f t="shared" si="56"/>
        <v>6700</v>
      </c>
      <c r="L330" s="215">
        <f t="shared" si="57"/>
        <v>0</v>
      </c>
    </row>
    <row r="331" spans="1:12">
      <c r="A331" s="210" t="s">
        <v>252</v>
      </c>
      <c r="B331" s="211" t="s">
        <v>38</v>
      </c>
      <c r="C331" s="212">
        <f t="shared" si="50"/>
        <v>2.4257912862843622E-2</v>
      </c>
      <c r="D331" s="213">
        <f t="shared" si="51"/>
        <v>19787</v>
      </c>
      <c r="E331" s="214">
        <f t="shared" si="52"/>
        <v>479.99132181708677</v>
      </c>
      <c r="F331" s="213">
        <f t="shared" si="53"/>
        <v>3534</v>
      </c>
      <c r="G331" s="213">
        <f t="shared" si="53"/>
        <v>343</v>
      </c>
      <c r="H331" s="213">
        <f t="shared" si="54"/>
        <v>3877</v>
      </c>
      <c r="I331" s="213">
        <f t="shared" si="55"/>
        <v>4356.9913218170868</v>
      </c>
      <c r="J331" s="214">
        <v>7426.9999999999864</v>
      </c>
      <c r="K331" s="213">
        <f t="shared" si="56"/>
        <v>7427</v>
      </c>
      <c r="L331" s="215">
        <f t="shared" si="57"/>
        <v>-1.3642420526593924E-11</v>
      </c>
    </row>
    <row r="332" spans="1:12">
      <c r="A332" s="210" t="s">
        <v>183</v>
      </c>
      <c r="B332" s="211" t="s">
        <v>40</v>
      </c>
      <c r="C332" s="212">
        <f t="shared" si="50"/>
        <v>0.20621889005927668</v>
      </c>
      <c r="D332" s="213">
        <f t="shared" si="51"/>
        <v>48466</v>
      </c>
      <c r="E332" s="214">
        <f t="shared" si="52"/>
        <v>9994.6047256129041</v>
      </c>
      <c r="F332" s="213">
        <f t="shared" si="53"/>
        <v>7462</v>
      </c>
      <c r="G332" s="213">
        <f t="shared" si="53"/>
        <v>11842</v>
      </c>
      <c r="H332" s="213">
        <f t="shared" si="54"/>
        <v>19304</v>
      </c>
      <c r="I332" s="213">
        <f t="shared" si="55"/>
        <v>29298.604725612902</v>
      </c>
      <c r="J332" s="214">
        <v>59242</v>
      </c>
      <c r="K332" s="213">
        <f t="shared" si="56"/>
        <v>59242</v>
      </c>
      <c r="L332" s="215">
        <f t="shared" si="57"/>
        <v>0</v>
      </c>
    </row>
    <row r="333" spans="1:12">
      <c r="A333" s="210" t="s">
        <v>184</v>
      </c>
      <c r="B333" s="211" t="s">
        <v>42</v>
      </c>
      <c r="C333" s="212">
        <f t="shared" si="50"/>
        <v>0.61371800311129965</v>
      </c>
      <c r="D333" s="213">
        <f t="shared" si="51"/>
        <v>-94</v>
      </c>
      <c r="E333" s="214">
        <f t="shared" si="52"/>
        <v>-57.68949229246217</v>
      </c>
      <c r="F333" s="213">
        <f t="shared" si="53"/>
        <v>706</v>
      </c>
      <c r="G333" s="213">
        <f t="shared" si="53"/>
        <v>740</v>
      </c>
      <c r="H333" s="213">
        <f t="shared" si="54"/>
        <v>1446</v>
      </c>
      <c r="I333" s="213">
        <f t="shared" si="55"/>
        <v>1388.3105077075379</v>
      </c>
      <c r="J333" s="214">
        <v>44842</v>
      </c>
      <c r="K333" s="213">
        <f t="shared" si="56"/>
        <v>44842</v>
      </c>
      <c r="L333" s="215">
        <f t="shared" si="57"/>
        <v>0</v>
      </c>
    </row>
    <row r="334" spans="1:12">
      <c r="A334" s="210" t="s">
        <v>185</v>
      </c>
      <c r="B334" s="211" t="s">
        <v>44</v>
      </c>
      <c r="C334" s="212">
        <f t="shared" si="50"/>
        <v>0.36783212083536354</v>
      </c>
      <c r="D334" s="213">
        <f t="shared" si="51"/>
        <v>-2433</v>
      </c>
      <c r="E334" s="214">
        <f t="shared" si="52"/>
        <v>-894.93554999243952</v>
      </c>
      <c r="F334" s="213">
        <f t="shared" si="53"/>
        <v>2050</v>
      </c>
      <c r="G334" s="213">
        <f t="shared" si="53"/>
        <v>693</v>
      </c>
      <c r="H334" s="213">
        <f t="shared" si="54"/>
        <v>2743</v>
      </c>
      <c r="I334" s="213">
        <f t="shared" si="55"/>
        <v>1848.0644500075605</v>
      </c>
      <c r="J334" s="214">
        <v>24636.000000000011</v>
      </c>
      <c r="K334" s="213">
        <f t="shared" si="56"/>
        <v>24636</v>
      </c>
      <c r="L334" s="215">
        <f t="shared" si="57"/>
        <v>0</v>
      </c>
    </row>
    <row r="335" spans="1:12">
      <c r="A335" s="210" t="s">
        <v>186</v>
      </c>
      <c r="B335" s="211" t="s">
        <v>46</v>
      </c>
      <c r="C335" s="212">
        <f t="shared" si="50"/>
        <v>4.7430094860189675E-2</v>
      </c>
      <c r="D335" s="213">
        <f t="shared" si="51"/>
        <v>1</v>
      </c>
      <c r="E335" s="214">
        <f t="shared" si="52"/>
        <v>4.7430094860189675E-2</v>
      </c>
      <c r="F335" s="213">
        <f t="shared" si="53"/>
        <v>620</v>
      </c>
      <c r="G335" s="213">
        <f t="shared" si="53"/>
        <v>1318</v>
      </c>
      <c r="H335" s="213">
        <f t="shared" si="54"/>
        <v>1938</v>
      </c>
      <c r="I335" s="213">
        <f t="shared" si="55"/>
        <v>1938.0474300948601</v>
      </c>
      <c r="J335" s="214">
        <v>2702.9999999999991</v>
      </c>
      <c r="K335" s="213">
        <f t="shared" si="56"/>
        <v>2703</v>
      </c>
      <c r="L335" s="215">
        <f t="shared" si="57"/>
        <v>0</v>
      </c>
    </row>
    <row r="336" spans="1:12">
      <c r="A336" s="210" t="s">
        <v>187</v>
      </c>
      <c r="B336" s="211" t="s">
        <v>48</v>
      </c>
      <c r="C336" s="212">
        <f t="shared" si="50"/>
        <v>0.4587485178990679</v>
      </c>
      <c r="D336" s="213">
        <f t="shared" si="51"/>
        <v>4906</v>
      </c>
      <c r="E336" s="214">
        <f t="shared" si="52"/>
        <v>2250.620228812827</v>
      </c>
      <c r="F336" s="213">
        <f t="shared" si="53"/>
        <v>1264</v>
      </c>
      <c r="G336" s="213">
        <f t="shared" si="53"/>
        <v>351</v>
      </c>
      <c r="H336" s="213">
        <f t="shared" si="54"/>
        <v>1615</v>
      </c>
      <c r="I336" s="213">
        <f t="shared" si="55"/>
        <v>3865.620228812827</v>
      </c>
      <c r="J336" s="214">
        <v>60038.000000000022</v>
      </c>
      <c r="K336" s="213">
        <f t="shared" si="56"/>
        <v>60038</v>
      </c>
      <c r="L336" s="215">
        <f t="shared" si="57"/>
        <v>0</v>
      </c>
    </row>
    <row r="337" spans="1:12">
      <c r="A337" s="210" t="s">
        <v>188</v>
      </c>
      <c r="B337" s="211" t="s">
        <v>50</v>
      </c>
      <c r="C337" s="212">
        <f t="shared" si="50"/>
        <v>9.1391737215642532E-3</v>
      </c>
      <c r="D337" s="213">
        <f t="shared" si="51"/>
        <v>69427</v>
      </c>
      <c r="E337" s="214">
        <f t="shared" si="52"/>
        <v>634.50541396704136</v>
      </c>
      <c r="F337" s="213">
        <f t="shared" si="53"/>
        <v>214</v>
      </c>
      <c r="G337" s="213">
        <f t="shared" si="53"/>
        <v>692</v>
      </c>
      <c r="H337" s="213">
        <f t="shared" si="54"/>
        <v>906</v>
      </c>
      <c r="I337" s="213">
        <f t="shared" si="55"/>
        <v>1540.5054139670415</v>
      </c>
      <c r="J337" s="214">
        <v>1733.9999999999991</v>
      </c>
      <c r="K337" s="213">
        <f t="shared" si="56"/>
        <v>1734</v>
      </c>
      <c r="L337" s="215">
        <f t="shared" si="57"/>
        <v>0</v>
      </c>
    </row>
    <row r="338" spans="1:12">
      <c r="A338" s="210" t="s">
        <v>189</v>
      </c>
      <c r="B338" s="211" t="s">
        <v>52</v>
      </c>
      <c r="C338" s="212">
        <f t="shared" si="50"/>
        <v>1.9479066504593079E-2</v>
      </c>
      <c r="D338" s="213">
        <f t="shared" si="51"/>
        <v>138117</v>
      </c>
      <c r="E338" s="214">
        <f t="shared" si="52"/>
        <v>2690.3902284148821</v>
      </c>
      <c r="F338" s="213">
        <f t="shared" si="53"/>
        <v>441</v>
      </c>
      <c r="G338" s="213">
        <f t="shared" si="53"/>
        <v>157</v>
      </c>
      <c r="H338" s="213">
        <f t="shared" si="54"/>
        <v>598</v>
      </c>
      <c r="I338" s="213">
        <f t="shared" si="55"/>
        <v>3288.3902284148821</v>
      </c>
      <c r="J338" s="214">
        <v>3818.9999999999986</v>
      </c>
      <c r="K338" s="213">
        <f t="shared" si="56"/>
        <v>3819</v>
      </c>
      <c r="L338" s="215">
        <f t="shared" si="57"/>
        <v>0</v>
      </c>
    </row>
    <row r="339" spans="1:12">
      <c r="A339" s="210" t="s">
        <v>190</v>
      </c>
      <c r="B339" s="211" t="s">
        <v>54</v>
      </c>
      <c r="C339" s="212">
        <f t="shared" si="50"/>
        <v>0.1997692496831911</v>
      </c>
      <c r="D339" s="213">
        <f t="shared" si="51"/>
        <v>117071</v>
      </c>
      <c r="E339" s="214">
        <f t="shared" si="52"/>
        <v>23387.185829660866</v>
      </c>
      <c r="F339" s="213">
        <f t="shared" si="53"/>
        <v>1722</v>
      </c>
      <c r="G339" s="213">
        <f t="shared" si="53"/>
        <v>10732</v>
      </c>
      <c r="H339" s="213">
        <f t="shared" si="54"/>
        <v>12454</v>
      </c>
      <c r="I339" s="213">
        <f t="shared" si="55"/>
        <v>35841.18582966087</v>
      </c>
      <c r="J339" s="214">
        <v>54701.999999999978</v>
      </c>
      <c r="K339" s="213">
        <f t="shared" si="56"/>
        <v>54702</v>
      </c>
      <c r="L339" s="215">
        <f t="shared" si="57"/>
        <v>0</v>
      </c>
    </row>
    <row r="340" spans="1:12">
      <c r="A340" s="210" t="s">
        <v>191</v>
      </c>
      <c r="B340" s="211" t="s">
        <v>56</v>
      </c>
      <c r="C340" s="212">
        <f t="shared" si="50"/>
        <v>8.3762138739505554E-2</v>
      </c>
      <c r="D340" s="213">
        <f t="shared" si="51"/>
        <v>18466</v>
      </c>
      <c r="E340" s="214">
        <f t="shared" si="52"/>
        <v>1546.7516539637095</v>
      </c>
      <c r="F340" s="213">
        <f t="shared" ref="F340:G355" si="58">BD24</f>
        <v>148</v>
      </c>
      <c r="G340" s="213">
        <f t="shared" si="58"/>
        <v>3</v>
      </c>
      <c r="H340" s="213">
        <f t="shared" si="54"/>
        <v>151</v>
      </c>
      <c r="I340" s="213">
        <f t="shared" si="55"/>
        <v>1697.7516539637095</v>
      </c>
      <c r="J340" s="214">
        <v>2315.9999999999982</v>
      </c>
      <c r="K340" s="213">
        <f t="shared" si="56"/>
        <v>2316</v>
      </c>
      <c r="L340" s="215">
        <f t="shared" si="57"/>
        <v>0</v>
      </c>
    </row>
    <row r="341" spans="1:12">
      <c r="A341" s="210" t="s">
        <v>192</v>
      </c>
      <c r="B341" s="211" t="s">
        <v>58</v>
      </c>
      <c r="C341" s="212">
        <f t="shared" si="50"/>
        <v>0.1866674107320806</v>
      </c>
      <c r="D341" s="213">
        <f t="shared" si="51"/>
        <v>37093</v>
      </c>
      <c r="E341" s="214">
        <f t="shared" si="52"/>
        <v>6924.0542662850658</v>
      </c>
      <c r="F341" s="213">
        <f t="shared" si="58"/>
        <v>1153</v>
      </c>
      <c r="G341" s="213">
        <f t="shared" si="58"/>
        <v>2674</v>
      </c>
      <c r="H341" s="213">
        <f t="shared" si="54"/>
        <v>3827</v>
      </c>
      <c r="I341" s="213">
        <f t="shared" si="55"/>
        <v>10751.054266285066</v>
      </c>
      <c r="J341" s="214">
        <v>27241.999999999993</v>
      </c>
      <c r="K341" s="213">
        <f t="shared" si="56"/>
        <v>27242</v>
      </c>
      <c r="L341" s="215">
        <f t="shared" si="57"/>
        <v>0</v>
      </c>
    </row>
    <row r="342" spans="1:12">
      <c r="A342" s="210" t="s">
        <v>193</v>
      </c>
      <c r="B342" s="211" t="s">
        <v>60</v>
      </c>
      <c r="C342" s="212">
        <f t="shared" si="50"/>
        <v>0.99607167925721551</v>
      </c>
      <c r="D342" s="213">
        <f t="shared" si="51"/>
        <v>558367</v>
      </c>
      <c r="E342" s="214">
        <f t="shared" si="52"/>
        <v>556173.55533181364</v>
      </c>
      <c r="F342" s="213">
        <f t="shared" si="58"/>
        <v>0</v>
      </c>
      <c r="G342" s="213">
        <f t="shared" si="58"/>
        <v>541</v>
      </c>
      <c r="H342" s="213">
        <f t="shared" si="54"/>
        <v>541</v>
      </c>
      <c r="I342" s="213">
        <f t="shared" si="55"/>
        <v>556714.55533181364</v>
      </c>
      <c r="J342" s="214">
        <v>573843.99999999988</v>
      </c>
      <c r="K342" s="213">
        <f t="shared" si="56"/>
        <v>573844</v>
      </c>
      <c r="L342" s="215">
        <f t="shared" si="57"/>
        <v>0</v>
      </c>
    </row>
    <row r="343" spans="1:12">
      <c r="A343" s="210" t="s">
        <v>194</v>
      </c>
      <c r="B343" s="211" t="s">
        <v>62</v>
      </c>
      <c r="C343" s="212">
        <f t="shared" si="50"/>
        <v>1</v>
      </c>
      <c r="D343" s="213">
        <f t="shared" si="51"/>
        <v>244239</v>
      </c>
      <c r="E343" s="214">
        <f t="shared" si="52"/>
        <v>244239</v>
      </c>
      <c r="F343" s="213">
        <f t="shared" si="58"/>
        <v>0</v>
      </c>
      <c r="G343" s="213">
        <f t="shared" si="58"/>
        <v>0</v>
      </c>
      <c r="H343" s="213">
        <f t="shared" si="54"/>
        <v>0</v>
      </c>
      <c r="I343" s="213">
        <f t="shared" si="55"/>
        <v>244239</v>
      </c>
      <c r="J343" s="214">
        <v>244239</v>
      </c>
      <c r="K343" s="213">
        <f t="shared" si="56"/>
        <v>244239</v>
      </c>
      <c r="L343" s="215">
        <f t="shared" si="57"/>
        <v>0</v>
      </c>
    </row>
    <row r="344" spans="1:12">
      <c r="A344" s="210" t="s">
        <v>195</v>
      </c>
      <c r="B344" s="211" t="s">
        <v>64</v>
      </c>
      <c r="C344" s="212">
        <f t="shared" si="50"/>
        <v>0.99041464926330258</v>
      </c>
      <c r="D344" s="213">
        <f t="shared" si="51"/>
        <v>64494</v>
      </c>
      <c r="E344" s="214">
        <f t="shared" si="52"/>
        <v>63875.802389587436</v>
      </c>
      <c r="F344" s="213">
        <f t="shared" si="58"/>
        <v>20329</v>
      </c>
      <c r="G344" s="213">
        <f t="shared" si="58"/>
        <v>283</v>
      </c>
      <c r="H344" s="213">
        <f t="shared" si="54"/>
        <v>20612</v>
      </c>
      <c r="I344" s="213">
        <f t="shared" si="55"/>
        <v>84487.802389587436</v>
      </c>
      <c r="J344" s="214">
        <v>182007</v>
      </c>
      <c r="K344" s="213">
        <f t="shared" si="56"/>
        <v>182007</v>
      </c>
      <c r="L344" s="215">
        <f t="shared" si="57"/>
        <v>0</v>
      </c>
    </row>
    <row r="345" spans="1:12">
      <c r="A345" s="210" t="s">
        <v>196</v>
      </c>
      <c r="B345" s="211" t="s">
        <v>66</v>
      </c>
      <c r="C345" s="212">
        <f t="shared" si="50"/>
        <v>0.99392084637327938</v>
      </c>
      <c r="D345" s="213">
        <f t="shared" si="51"/>
        <v>18747</v>
      </c>
      <c r="E345" s="214">
        <f t="shared" si="52"/>
        <v>18633.034106959869</v>
      </c>
      <c r="F345" s="213">
        <f t="shared" si="58"/>
        <v>5239</v>
      </c>
      <c r="G345" s="213">
        <f t="shared" si="58"/>
        <v>133</v>
      </c>
      <c r="H345" s="213">
        <f t="shared" si="54"/>
        <v>5372</v>
      </c>
      <c r="I345" s="213">
        <f t="shared" si="55"/>
        <v>24005.034106959869</v>
      </c>
      <c r="J345" s="214">
        <v>77146.999999999956</v>
      </c>
      <c r="K345" s="213">
        <f t="shared" si="56"/>
        <v>77147</v>
      </c>
      <c r="L345" s="215">
        <f t="shared" si="57"/>
        <v>0</v>
      </c>
    </row>
    <row r="346" spans="1:12">
      <c r="A346" s="210" t="s">
        <v>197</v>
      </c>
      <c r="B346" s="211" t="s">
        <v>68</v>
      </c>
      <c r="C346" s="212">
        <f t="shared" si="50"/>
        <v>0.69255220818648411</v>
      </c>
      <c r="D346" s="213">
        <f t="shared" si="51"/>
        <v>449980</v>
      </c>
      <c r="E346" s="214">
        <f t="shared" si="52"/>
        <v>311634.64263975411</v>
      </c>
      <c r="F346" s="213">
        <f t="shared" si="58"/>
        <v>20777</v>
      </c>
      <c r="G346" s="213">
        <f t="shared" si="58"/>
        <v>95159</v>
      </c>
      <c r="H346" s="213">
        <f t="shared" si="54"/>
        <v>115936</v>
      </c>
      <c r="I346" s="213">
        <f t="shared" si="55"/>
        <v>427570.64263975411</v>
      </c>
      <c r="J346" s="214">
        <v>576735.99999999988</v>
      </c>
      <c r="K346" s="213">
        <f t="shared" si="56"/>
        <v>576736</v>
      </c>
      <c r="L346" s="215">
        <f t="shared" si="57"/>
        <v>0</v>
      </c>
    </row>
    <row r="347" spans="1:12">
      <c r="A347" s="210" t="s">
        <v>198</v>
      </c>
      <c r="B347" s="211" t="s">
        <v>69</v>
      </c>
      <c r="C347" s="212">
        <f t="shared" si="50"/>
        <v>0.77482220407362101</v>
      </c>
      <c r="D347" s="213">
        <f t="shared" si="51"/>
        <v>133436</v>
      </c>
      <c r="E347" s="214">
        <f t="shared" si="52"/>
        <v>103389.1756227677</v>
      </c>
      <c r="F347" s="213">
        <f t="shared" si="58"/>
        <v>2274</v>
      </c>
      <c r="G347" s="213">
        <f t="shared" si="58"/>
        <v>664</v>
      </c>
      <c r="H347" s="213">
        <f t="shared" si="54"/>
        <v>2938</v>
      </c>
      <c r="I347" s="213">
        <f t="shared" si="55"/>
        <v>106327.1756227677</v>
      </c>
      <c r="J347" s="214">
        <v>223994</v>
      </c>
      <c r="K347" s="213">
        <f t="shared" si="56"/>
        <v>223994</v>
      </c>
      <c r="L347" s="215">
        <f t="shared" si="57"/>
        <v>0</v>
      </c>
    </row>
    <row r="348" spans="1:12">
      <c r="A348" s="210" t="s">
        <v>199</v>
      </c>
      <c r="B348" s="211" t="s">
        <v>70</v>
      </c>
      <c r="C348" s="212">
        <f t="shared" si="50"/>
        <v>0.98482347530650727</v>
      </c>
      <c r="D348" s="213">
        <f t="shared" si="51"/>
        <v>496090</v>
      </c>
      <c r="E348" s="214">
        <f t="shared" si="52"/>
        <v>488561.07786480518</v>
      </c>
      <c r="F348" s="213">
        <f t="shared" si="58"/>
        <v>11137</v>
      </c>
      <c r="G348" s="213">
        <f t="shared" si="58"/>
        <v>2376</v>
      </c>
      <c r="H348" s="213">
        <f t="shared" si="54"/>
        <v>13513</v>
      </c>
      <c r="I348" s="213">
        <f t="shared" si="55"/>
        <v>502074.07786480518</v>
      </c>
      <c r="J348" s="214">
        <v>565996.99999999977</v>
      </c>
      <c r="K348" s="213">
        <f t="shared" si="56"/>
        <v>565997</v>
      </c>
      <c r="L348" s="215">
        <f t="shared" si="57"/>
        <v>0</v>
      </c>
    </row>
    <row r="349" spans="1:12">
      <c r="A349" s="210" t="s">
        <v>200</v>
      </c>
      <c r="B349" s="211" t="s">
        <v>71</v>
      </c>
      <c r="C349" s="212">
        <f t="shared" si="50"/>
        <v>0.60039619113445197</v>
      </c>
      <c r="D349" s="213">
        <f t="shared" si="51"/>
        <v>117578</v>
      </c>
      <c r="E349" s="214">
        <f t="shared" si="52"/>
        <v>70593.383361206594</v>
      </c>
      <c r="F349" s="213">
        <f t="shared" si="58"/>
        <v>151846</v>
      </c>
      <c r="G349" s="213">
        <f t="shared" si="58"/>
        <v>299568</v>
      </c>
      <c r="H349" s="213">
        <f t="shared" si="54"/>
        <v>451414</v>
      </c>
      <c r="I349" s="213">
        <f t="shared" si="55"/>
        <v>522007.38336120662</v>
      </c>
      <c r="J349" s="214">
        <v>645993.99999999988</v>
      </c>
      <c r="K349" s="213">
        <f t="shared" si="56"/>
        <v>645994</v>
      </c>
      <c r="L349" s="215">
        <f t="shared" si="57"/>
        <v>0</v>
      </c>
    </row>
    <row r="350" spans="1:12">
      <c r="A350" s="210" t="s">
        <v>201</v>
      </c>
      <c r="B350" s="211" t="s">
        <v>72</v>
      </c>
      <c r="C350" s="212">
        <f t="shared" si="50"/>
        <v>0.31157809658516866</v>
      </c>
      <c r="D350" s="213">
        <f t="shared" si="51"/>
        <v>982</v>
      </c>
      <c r="E350" s="214">
        <f t="shared" si="52"/>
        <v>305.96969084663561</v>
      </c>
      <c r="F350" s="213">
        <f t="shared" si="58"/>
        <v>2837</v>
      </c>
      <c r="G350" s="213">
        <f t="shared" si="58"/>
        <v>196</v>
      </c>
      <c r="H350" s="213">
        <f t="shared" si="54"/>
        <v>3033</v>
      </c>
      <c r="I350" s="213">
        <f t="shared" si="55"/>
        <v>3338.9696908466358</v>
      </c>
      <c r="J350" s="214">
        <v>7659.0000000000009</v>
      </c>
      <c r="K350" s="213">
        <f t="shared" si="56"/>
        <v>7659</v>
      </c>
      <c r="L350" s="215">
        <f t="shared" si="57"/>
        <v>0</v>
      </c>
    </row>
    <row r="351" spans="1:12">
      <c r="A351" s="210" t="s">
        <v>202</v>
      </c>
      <c r="B351" s="211" t="s">
        <v>153</v>
      </c>
      <c r="C351" s="212">
        <f t="shared" si="50"/>
        <v>0.39273218785286379</v>
      </c>
      <c r="D351" s="213">
        <f t="shared" si="51"/>
        <v>84234</v>
      </c>
      <c r="E351" s="214">
        <f t="shared" si="52"/>
        <v>33081.403111598127</v>
      </c>
      <c r="F351" s="213">
        <f t="shared" si="58"/>
        <v>1005</v>
      </c>
      <c r="G351" s="213">
        <f t="shared" si="58"/>
        <v>1352</v>
      </c>
      <c r="H351" s="213">
        <f t="shared" si="54"/>
        <v>2357</v>
      </c>
      <c r="I351" s="213">
        <f t="shared" si="55"/>
        <v>35438.403111598127</v>
      </c>
      <c r="J351" s="214">
        <v>72962.000000000015</v>
      </c>
      <c r="K351" s="213">
        <f t="shared" si="56"/>
        <v>72962</v>
      </c>
      <c r="L351" s="215">
        <f t="shared" si="57"/>
        <v>0</v>
      </c>
    </row>
    <row r="352" spans="1:12">
      <c r="A352" s="210" t="s">
        <v>203</v>
      </c>
      <c r="B352" s="211" t="s">
        <v>73</v>
      </c>
      <c r="C352" s="212">
        <f t="shared" si="50"/>
        <v>0.94223473107347433</v>
      </c>
      <c r="D352" s="213">
        <f t="shared" si="51"/>
        <v>100407</v>
      </c>
      <c r="E352" s="214">
        <f t="shared" si="52"/>
        <v>94606.96264289433</v>
      </c>
      <c r="F352" s="213">
        <f t="shared" si="58"/>
        <v>7548</v>
      </c>
      <c r="G352" s="213">
        <f t="shared" si="58"/>
        <v>16082</v>
      </c>
      <c r="H352" s="213">
        <f t="shared" si="54"/>
        <v>23630</v>
      </c>
      <c r="I352" s="213">
        <f t="shared" si="55"/>
        <v>118236.96264289433</v>
      </c>
      <c r="J352" s="214">
        <v>251614.99999999991</v>
      </c>
      <c r="K352" s="213">
        <f t="shared" si="56"/>
        <v>251615</v>
      </c>
      <c r="L352" s="215">
        <f t="shared" si="57"/>
        <v>0</v>
      </c>
    </row>
    <row r="353" spans="1:12">
      <c r="A353" s="210" t="s">
        <v>204</v>
      </c>
      <c r="B353" s="211" t="s">
        <v>74</v>
      </c>
      <c r="C353" s="212">
        <f t="shared" si="50"/>
        <v>1</v>
      </c>
      <c r="D353" s="213">
        <f t="shared" si="51"/>
        <v>420862</v>
      </c>
      <c r="E353" s="214">
        <f t="shared" si="52"/>
        <v>420862</v>
      </c>
      <c r="F353" s="213">
        <f t="shared" si="58"/>
        <v>0</v>
      </c>
      <c r="G353" s="213">
        <f t="shared" si="58"/>
        <v>0</v>
      </c>
      <c r="H353" s="213">
        <f t="shared" si="54"/>
        <v>0</v>
      </c>
      <c r="I353" s="213">
        <f t="shared" si="55"/>
        <v>420862</v>
      </c>
      <c r="J353" s="214">
        <v>421061.00000000012</v>
      </c>
      <c r="K353" s="213">
        <f t="shared" si="56"/>
        <v>421061</v>
      </c>
      <c r="L353" s="215">
        <f t="shared" si="57"/>
        <v>0</v>
      </c>
    </row>
    <row r="354" spans="1:12">
      <c r="A354" s="210" t="s">
        <v>205</v>
      </c>
      <c r="B354" s="211" t="s">
        <v>75</v>
      </c>
      <c r="C354" s="212">
        <f t="shared" si="50"/>
        <v>0.91062435951439402</v>
      </c>
      <c r="D354" s="213">
        <f t="shared" si="51"/>
        <v>313755</v>
      </c>
      <c r="E354" s="214">
        <f t="shared" si="52"/>
        <v>285712.94591943867</v>
      </c>
      <c r="F354" s="213">
        <f t="shared" si="58"/>
        <v>1643</v>
      </c>
      <c r="G354" s="213">
        <f t="shared" si="58"/>
        <v>6357</v>
      </c>
      <c r="H354" s="213">
        <f t="shared" si="54"/>
        <v>8000</v>
      </c>
      <c r="I354" s="213">
        <f t="shared" si="55"/>
        <v>293712.94591943867</v>
      </c>
      <c r="J354" s="214">
        <v>297685.99999999994</v>
      </c>
      <c r="K354" s="213">
        <f t="shared" si="56"/>
        <v>297686</v>
      </c>
      <c r="L354" s="215">
        <f t="shared" si="57"/>
        <v>0</v>
      </c>
    </row>
    <row r="355" spans="1:12">
      <c r="A355" s="210" t="s">
        <v>206</v>
      </c>
      <c r="B355" s="211" t="s">
        <v>76</v>
      </c>
      <c r="C355" s="212">
        <f t="shared" si="50"/>
        <v>0.99979771892809854</v>
      </c>
      <c r="D355" s="213">
        <f t="shared" si="51"/>
        <v>840048</v>
      </c>
      <c r="E355" s="214">
        <f t="shared" si="52"/>
        <v>839878.07419011137</v>
      </c>
      <c r="F355" s="213">
        <f t="shared" si="58"/>
        <v>1001</v>
      </c>
      <c r="G355" s="213">
        <f t="shared" si="58"/>
        <v>76</v>
      </c>
      <c r="H355" s="213">
        <f t="shared" si="54"/>
        <v>1077</v>
      </c>
      <c r="I355" s="213">
        <f t="shared" si="55"/>
        <v>840955.07419011137</v>
      </c>
      <c r="J355" s="214">
        <v>851207</v>
      </c>
      <c r="K355" s="213">
        <f t="shared" si="56"/>
        <v>851207</v>
      </c>
      <c r="L355" s="215">
        <f t="shared" si="57"/>
        <v>0</v>
      </c>
    </row>
    <row r="356" spans="1:12">
      <c r="A356" s="210" t="s">
        <v>207</v>
      </c>
      <c r="B356" s="211" t="s">
        <v>77</v>
      </c>
      <c r="C356" s="212">
        <f t="shared" si="50"/>
        <v>0.9517292228289671</v>
      </c>
      <c r="D356" s="213">
        <f t="shared" si="51"/>
        <v>31038</v>
      </c>
      <c r="E356" s="214">
        <f t="shared" si="52"/>
        <v>29539.77161816548</v>
      </c>
      <c r="F356" s="213">
        <f t="shared" ref="F356:G365" si="59">BD40</f>
        <v>134</v>
      </c>
      <c r="G356" s="213">
        <f t="shared" si="59"/>
        <v>4382</v>
      </c>
      <c r="H356" s="213">
        <f t="shared" si="54"/>
        <v>4516</v>
      </c>
      <c r="I356" s="213">
        <f t="shared" si="55"/>
        <v>34055.771618165483</v>
      </c>
      <c r="J356" s="214">
        <v>45821.999999999978</v>
      </c>
      <c r="K356" s="213">
        <f t="shared" si="56"/>
        <v>45822</v>
      </c>
      <c r="L356" s="215">
        <f t="shared" si="57"/>
        <v>0</v>
      </c>
    </row>
    <row r="357" spans="1:12">
      <c r="A357" s="210" t="s">
        <v>208</v>
      </c>
      <c r="B357" s="211" t="s">
        <v>78</v>
      </c>
      <c r="C357" s="212">
        <f t="shared" si="50"/>
        <v>0.91084952611762671</v>
      </c>
      <c r="D357" s="213">
        <f t="shared" si="51"/>
        <v>1705</v>
      </c>
      <c r="E357" s="214">
        <f t="shared" si="52"/>
        <v>1552.9984420305536</v>
      </c>
      <c r="F357" s="213">
        <f t="shared" si="59"/>
        <v>3923</v>
      </c>
      <c r="G357" s="213">
        <f t="shared" si="59"/>
        <v>19413</v>
      </c>
      <c r="H357" s="213">
        <f t="shared" si="54"/>
        <v>23336</v>
      </c>
      <c r="I357" s="213">
        <f t="shared" si="55"/>
        <v>24888.998442030555</v>
      </c>
      <c r="J357" s="214">
        <v>44383.000000000007</v>
      </c>
      <c r="K357" s="213">
        <f t="shared" si="56"/>
        <v>44383</v>
      </c>
      <c r="L357" s="215">
        <f t="shared" si="57"/>
        <v>0</v>
      </c>
    </row>
    <row r="358" spans="1:12">
      <c r="A358" s="210" t="s">
        <v>209</v>
      </c>
      <c r="B358" s="211" t="s">
        <v>19</v>
      </c>
      <c r="C358" s="212">
        <f t="shared" si="50"/>
        <v>0.29147033667677469</v>
      </c>
      <c r="D358" s="213">
        <f t="shared" si="51"/>
        <v>33</v>
      </c>
      <c r="E358" s="214">
        <f t="shared" si="52"/>
        <v>9.6185211103335639</v>
      </c>
      <c r="F358" s="213">
        <f t="shared" si="59"/>
        <v>385</v>
      </c>
      <c r="G358" s="213">
        <f t="shared" si="59"/>
        <v>1625</v>
      </c>
      <c r="H358" s="213">
        <f t="shared" si="54"/>
        <v>2010</v>
      </c>
      <c r="I358" s="213">
        <f t="shared" si="55"/>
        <v>2019.6185211103336</v>
      </c>
      <c r="J358" s="214">
        <v>20753</v>
      </c>
      <c r="K358" s="213">
        <f t="shared" si="56"/>
        <v>20753</v>
      </c>
      <c r="L358" s="215">
        <f t="shared" si="57"/>
        <v>0</v>
      </c>
    </row>
    <row r="359" spans="1:12">
      <c r="A359" s="210" t="s">
        <v>210</v>
      </c>
      <c r="B359" s="211" t="s">
        <v>20</v>
      </c>
      <c r="C359" s="212">
        <f t="shared" si="50"/>
        <v>0.71504713416331889</v>
      </c>
      <c r="D359" s="213">
        <f t="shared" si="51"/>
        <v>750</v>
      </c>
      <c r="E359" s="214">
        <f t="shared" si="52"/>
        <v>536.2853506224892</v>
      </c>
      <c r="F359" s="213">
        <f t="shared" si="59"/>
        <v>255</v>
      </c>
      <c r="G359" s="213">
        <f t="shared" si="59"/>
        <v>389</v>
      </c>
      <c r="H359" s="213">
        <f t="shared" si="54"/>
        <v>644</v>
      </c>
      <c r="I359" s="213">
        <f t="shared" si="55"/>
        <v>1180.2853506224892</v>
      </c>
      <c r="J359" s="214">
        <v>18621.000000000004</v>
      </c>
      <c r="K359" s="213">
        <f t="shared" si="56"/>
        <v>18621</v>
      </c>
      <c r="L359" s="215">
        <f t="shared" si="57"/>
        <v>0</v>
      </c>
    </row>
    <row r="360" spans="1:12">
      <c r="A360" s="210" t="s">
        <v>211</v>
      </c>
      <c r="B360" s="211" t="s">
        <v>79</v>
      </c>
      <c r="C360" s="212">
        <f t="shared" si="50"/>
        <v>0.78091582983098473</v>
      </c>
      <c r="D360" s="213">
        <f t="shared" si="51"/>
        <v>34551</v>
      </c>
      <c r="E360" s="214">
        <f t="shared" si="52"/>
        <v>26981.422836490354</v>
      </c>
      <c r="F360" s="213">
        <f t="shared" si="59"/>
        <v>6324</v>
      </c>
      <c r="G360" s="213">
        <f t="shared" si="59"/>
        <v>4573</v>
      </c>
      <c r="H360" s="213">
        <f t="shared" si="54"/>
        <v>10897</v>
      </c>
      <c r="I360" s="213">
        <f t="shared" si="55"/>
        <v>37878.422836490354</v>
      </c>
      <c r="J360" s="214">
        <v>408896.99999999983</v>
      </c>
      <c r="K360" s="213">
        <f t="shared" si="56"/>
        <v>408897</v>
      </c>
      <c r="L360" s="215">
        <f t="shared" si="57"/>
        <v>0</v>
      </c>
    </row>
    <row r="361" spans="1:12">
      <c r="A361" s="210" t="s">
        <v>212</v>
      </c>
      <c r="B361" s="211" t="s">
        <v>11</v>
      </c>
      <c r="C361" s="212">
        <f t="shared" si="50"/>
        <v>0.14278028835808054</v>
      </c>
      <c r="D361" s="213">
        <f t="shared" si="51"/>
        <v>37176</v>
      </c>
      <c r="E361" s="214">
        <f t="shared" si="52"/>
        <v>5308.0000000000018</v>
      </c>
      <c r="F361" s="213">
        <f t="shared" si="59"/>
        <v>18665</v>
      </c>
      <c r="G361" s="213">
        <f t="shared" si="59"/>
        <v>102401</v>
      </c>
      <c r="H361" s="213">
        <f t="shared" si="54"/>
        <v>121066</v>
      </c>
      <c r="I361" s="213">
        <f t="shared" si="55"/>
        <v>126374</v>
      </c>
      <c r="J361" s="214">
        <v>126374</v>
      </c>
      <c r="K361" s="213">
        <f t="shared" si="56"/>
        <v>126374</v>
      </c>
      <c r="L361" s="215">
        <f t="shared" si="57"/>
        <v>0</v>
      </c>
    </row>
    <row r="362" spans="1:12">
      <c r="A362" s="210" t="s">
        <v>213</v>
      </c>
      <c r="B362" s="211" t="s">
        <v>14</v>
      </c>
      <c r="C362" s="212">
        <f t="shared" si="50"/>
        <v>0.89795440304057816</v>
      </c>
      <c r="D362" s="213">
        <f t="shared" si="51"/>
        <v>167610</v>
      </c>
      <c r="E362" s="214">
        <f t="shared" si="52"/>
        <v>150506.13749363131</v>
      </c>
      <c r="F362" s="213">
        <f t="shared" si="59"/>
        <v>19294</v>
      </c>
      <c r="G362" s="213">
        <f t="shared" si="59"/>
        <v>73619</v>
      </c>
      <c r="H362" s="213">
        <f t="shared" si="54"/>
        <v>92913</v>
      </c>
      <c r="I362" s="213">
        <f t="shared" si="55"/>
        <v>243419.13749363131</v>
      </c>
      <c r="J362" s="214">
        <v>246245.00000000003</v>
      </c>
      <c r="K362" s="213">
        <f t="shared" si="56"/>
        <v>246245</v>
      </c>
      <c r="L362" s="215">
        <f t="shared" si="57"/>
        <v>0</v>
      </c>
    </row>
    <row r="363" spans="1:12">
      <c r="A363" s="210" t="s">
        <v>214</v>
      </c>
      <c r="B363" s="211" t="s">
        <v>15</v>
      </c>
      <c r="C363" s="212">
        <f t="shared" si="50"/>
        <v>0.88656261895698518</v>
      </c>
      <c r="D363" s="213">
        <f t="shared" si="51"/>
        <v>2627</v>
      </c>
      <c r="E363" s="214">
        <f t="shared" si="52"/>
        <v>2329</v>
      </c>
      <c r="F363" s="213">
        <f t="shared" si="59"/>
        <v>67</v>
      </c>
      <c r="G363" s="213">
        <f t="shared" si="59"/>
        <v>208</v>
      </c>
      <c r="H363" s="213">
        <f t="shared" si="54"/>
        <v>275</v>
      </c>
      <c r="I363" s="213">
        <f t="shared" si="55"/>
        <v>2604</v>
      </c>
      <c r="J363" s="214">
        <v>2604</v>
      </c>
      <c r="K363" s="213">
        <f t="shared" si="56"/>
        <v>2604</v>
      </c>
      <c r="L363" s="215">
        <f t="shared" si="57"/>
        <v>0</v>
      </c>
    </row>
    <row r="364" spans="1:12">
      <c r="A364" s="210" t="s">
        <v>215</v>
      </c>
      <c r="B364" s="211" t="s">
        <v>80</v>
      </c>
      <c r="C364" s="212">
        <f t="shared" si="50"/>
        <v>0.91621587132497773</v>
      </c>
      <c r="D364" s="213">
        <f t="shared" si="51"/>
        <v>154692</v>
      </c>
      <c r="E364" s="214">
        <f t="shared" si="52"/>
        <v>141731.26556700346</v>
      </c>
      <c r="F364" s="213">
        <f t="shared" si="59"/>
        <v>7196</v>
      </c>
      <c r="G364" s="213">
        <f t="shared" si="59"/>
        <v>49048</v>
      </c>
      <c r="H364" s="213">
        <f t="shared" si="54"/>
        <v>56244</v>
      </c>
      <c r="I364" s="213">
        <f t="shared" si="55"/>
        <v>197975.26556700346</v>
      </c>
      <c r="J364" s="214">
        <v>221380.00000000009</v>
      </c>
      <c r="K364" s="213">
        <f t="shared" si="56"/>
        <v>221380</v>
      </c>
      <c r="L364" s="215">
        <f t="shared" si="57"/>
        <v>0</v>
      </c>
    </row>
    <row r="365" spans="1:12">
      <c r="A365" s="210" t="s">
        <v>216</v>
      </c>
      <c r="B365" s="211" t="s">
        <v>5</v>
      </c>
      <c r="C365" s="212">
        <f t="shared" si="50"/>
        <v>0.99519230769230771</v>
      </c>
      <c r="D365" s="213">
        <f t="shared" si="51"/>
        <v>57</v>
      </c>
      <c r="E365" s="214">
        <f>D365*C365</f>
        <v>56.72596153846154</v>
      </c>
      <c r="F365" s="213">
        <f t="shared" si="59"/>
        <v>76</v>
      </c>
      <c r="G365" s="213">
        <f t="shared" si="59"/>
        <v>0</v>
      </c>
      <c r="H365" s="213">
        <f t="shared" si="54"/>
        <v>76</v>
      </c>
      <c r="I365" s="213">
        <f t="shared" si="55"/>
        <v>132.72596153846155</v>
      </c>
      <c r="J365" s="214">
        <v>12081.999999999996</v>
      </c>
      <c r="K365" s="213">
        <f t="shared" si="56"/>
        <v>12082</v>
      </c>
      <c r="L365" s="215">
        <f t="shared" si="57"/>
        <v>0</v>
      </c>
    </row>
    <row r="366" spans="1:12">
      <c r="A366" s="205"/>
      <c r="B366" s="206"/>
      <c r="C366" s="212">
        <f t="shared" si="50"/>
        <v>0.71426948846171934</v>
      </c>
      <c r="D366" s="216">
        <f t="shared" ref="D366:K366" si="60">SUM(D323:D365)</f>
        <v>5033485</v>
      </c>
      <c r="E366" s="216">
        <f t="shared" si="60"/>
        <v>4052940.4023028174</v>
      </c>
      <c r="F366" s="216">
        <f t="shared" si="60"/>
        <v>313694</v>
      </c>
      <c r="G366" s="216">
        <f t="shared" si="60"/>
        <v>822249</v>
      </c>
      <c r="H366" s="216">
        <f t="shared" si="60"/>
        <v>1135943</v>
      </c>
      <c r="I366" s="216">
        <f t="shared" si="60"/>
        <v>5188883.4023028156</v>
      </c>
      <c r="J366" s="216">
        <f t="shared" si="60"/>
        <v>6802015</v>
      </c>
      <c r="K366" s="216">
        <f t="shared" si="60"/>
        <v>6802015</v>
      </c>
      <c r="L366" s="217">
        <f>J366-K366</f>
        <v>0</v>
      </c>
    </row>
  </sheetData>
  <sheetProtection algorithmName="SHA-512" hashValue="6WRuK8XVDeKE1zpVDG6SoUw3KmnkmEin0lJjVOL/1lF2bJPBmyf0GXjh6sHrS6jx9TNZ1yR7rHZiGXrozWdQCw==" saltValue="ZA2uyY3tkUx94KiOlCQOPA==" spinCount="100000" sheet="1" objects="1" scenarios="1" selectLockedCells="1" selectUnlockedCells="1"/>
  <mergeCells count="6">
    <mergeCell ref="A266:B267"/>
    <mergeCell ref="A5:B6"/>
    <mergeCell ref="A62:B63"/>
    <mergeCell ref="A120:B121"/>
    <mergeCell ref="A168:B169"/>
    <mergeCell ref="A217:B218"/>
  </mergeCells>
  <phoneticPr fontId="11"/>
  <conditionalFormatting sqref="C122:AS164">
    <cfRule type="colorScale" priority="1">
      <colorScale>
        <cfvo type="num" val="0"/>
        <cfvo type="num" val="1"/>
        <color theme="0"/>
        <color theme="9" tint="0.79995117038483843"/>
      </colorScale>
    </cfRule>
  </conditionalFormatting>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A4A78F-7270-4055-B022-8E8F895DF8EC}">
  <sheetPr codeName="Sheet9"/>
  <dimension ref="A1:AW60"/>
  <sheetViews>
    <sheetView showGridLines="0" zoomScale="60" zoomScaleNormal="60" workbookViewId="0">
      <selection activeCell="D21" sqref="D21"/>
    </sheetView>
  </sheetViews>
  <sheetFormatPr defaultColWidth="8.875" defaultRowHeight="13.5"/>
  <cols>
    <col min="1" max="2" width="9.375" style="107" bestFit="1" customWidth="1"/>
    <col min="3" max="3" width="29.5" style="107" customWidth="1"/>
    <col min="4" max="4" width="20.875" style="107" bestFit="1" customWidth="1"/>
    <col min="5" max="5" width="20.625" style="107" bestFit="1" customWidth="1"/>
    <col min="6" max="6" width="20.125" style="107" bestFit="1" customWidth="1"/>
    <col min="7" max="7" width="20.75" style="107" bestFit="1" customWidth="1"/>
    <col min="8" max="12" width="20.75" style="107" customWidth="1"/>
    <col min="13" max="13" width="18.75" style="107" bestFit="1" customWidth="1"/>
    <col min="14" max="14" width="10.25" style="107" customWidth="1"/>
    <col min="15" max="15" width="11.5" style="107" customWidth="1"/>
    <col min="16" max="16" width="14.125" style="107" bestFit="1" customWidth="1"/>
    <col min="17" max="17" width="19.25" style="107" bestFit="1" customWidth="1"/>
    <col min="18" max="18" width="19" style="107" bestFit="1" customWidth="1"/>
    <col min="19" max="19" width="17.5" style="107" bestFit="1" customWidth="1"/>
    <col min="20" max="20" width="8.375" style="107" customWidth="1"/>
    <col min="21" max="21" width="12.125" style="107" customWidth="1"/>
    <col min="22" max="22" width="19.375" style="107" bestFit="1" customWidth="1"/>
    <col min="23" max="23" width="8" style="107" bestFit="1" customWidth="1"/>
    <col min="24" max="24" width="18.375" style="107" bestFit="1" customWidth="1"/>
    <col min="25" max="25" width="17.25" style="107" bestFit="1" customWidth="1"/>
    <col min="26" max="26" width="17.5" style="107" bestFit="1" customWidth="1"/>
    <col min="27" max="27" width="17.25" style="107" bestFit="1" customWidth="1"/>
    <col min="28" max="28" width="17" style="107" bestFit="1" customWidth="1"/>
    <col min="29" max="29" width="8.875" style="107"/>
    <col min="30" max="30" width="21.25" style="107" bestFit="1" customWidth="1"/>
    <col min="31" max="33" width="19.375" style="107" bestFit="1" customWidth="1"/>
    <col min="34" max="34" width="8.875" style="107"/>
    <col min="35" max="35" width="19.75" style="107" bestFit="1" customWidth="1"/>
    <col min="36" max="37" width="19.375" style="107" bestFit="1" customWidth="1"/>
    <col min="38" max="38" width="17.25" style="107" bestFit="1" customWidth="1"/>
    <col min="39" max="39" width="8.875" style="107"/>
    <col min="40" max="40" width="18.75" style="107" bestFit="1" customWidth="1"/>
    <col min="41" max="41" width="17.25" style="107" bestFit="1" customWidth="1"/>
    <col min="42" max="42" width="18.375" style="107" bestFit="1" customWidth="1"/>
    <col min="43" max="43" width="17" style="107" bestFit="1" customWidth="1"/>
    <col min="44" max="44" width="14.625" style="107" customWidth="1"/>
    <col min="45" max="45" width="26.5" style="107" customWidth="1"/>
    <col min="46" max="46" width="11.5" style="107" bestFit="1" customWidth="1"/>
    <col min="47" max="47" width="19.25" style="107" bestFit="1" customWidth="1"/>
    <col min="48" max="48" width="14.75" style="107" customWidth="1"/>
    <col min="49" max="49" width="9.125" style="107" bestFit="1" customWidth="1"/>
    <col min="50" max="16384" width="8.875" style="107"/>
  </cols>
  <sheetData>
    <row r="1" spans="1:49">
      <c r="L1" s="413"/>
    </row>
    <row r="2" spans="1:49">
      <c r="C2" s="487"/>
      <c r="D2" s="487" t="s">
        <v>280</v>
      </c>
      <c r="E2" s="110"/>
      <c r="F2" s="110"/>
      <c r="G2" s="348"/>
      <c r="L2" s="413"/>
      <c r="M2" s="490" t="s">
        <v>279</v>
      </c>
      <c r="O2" s="487"/>
      <c r="P2" s="487" t="s">
        <v>280</v>
      </c>
      <c r="Q2" s="110"/>
      <c r="R2" s="110"/>
      <c r="S2" s="110"/>
      <c r="T2" s="484" t="s">
        <v>279</v>
      </c>
    </row>
    <row r="3" spans="1:49">
      <c r="C3" s="489"/>
      <c r="D3" s="489"/>
      <c r="E3" s="487" t="s">
        <v>262</v>
      </c>
      <c r="F3" s="110"/>
      <c r="G3" s="348"/>
      <c r="L3" s="413"/>
      <c r="M3" s="491"/>
      <c r="O3" s="489"/>
      <c r="P3" s="489"/>
      <c r="Q3" s="487" t="s">
        <v>262</v>
      </c>
      <c r="R3" s="110"/>
      <c r="S3" s="110"/>
      <c r="T3" s="485"/>
    </row>
    <row r="4" spans="1:49" ht="27">
      <c r="C4" s="489"/>
      <c r="D4" s="489"/>
      <c r="E4" s="488"/>
      <c r="F4" s="161" t="s">
        <v>261</v>
      </c>
      <c r="G4" s="161" t="s">
        <v>293</v>
      </c>
      <c r="H4" s="392"/>
      <c r="I4" s="392"/>
      <c r="J4" s="392"/>
      <c r="K4" s="392"/>
      <c r="L4" s="414"/>
      <c r="M4" s="491"/>
      <c r="O4" s="489"/>
      <c r="P4" s="489"/>
      <c r="Q4" s="488"/>
      <c r="R4" s="161" t="s">
        <v>261</v>
      </c>
      <c r="S4" s="162" t="s">
        <v>260</v>
      </c>
      <c r="T4" s="486"/>
    </row>
    <row r="5" spans="1:49">
      <c r="C5" s="163" t="s">
        <v>264</v>
      </c>
      <c r="D5" s="164">
        <f>F56</f>
        <v>0</v>
      </c>
      <c r="E5" s="164">
        <f>AJ56</f>
        <v>0</v>
      </c>
      <c r="F5" s="164">
        <f>AK56</f>
        <v>0</v>
      </c>
      <c r="G5" s="164">
        <f>AL56</f>
        <v>0</v>
      </c>
      <c r="H5" s="245"/>
      <c r="I5" s="245"/>
      <c r="J5" s="245"/>
      <c r="K5" s="245"/>
      <c r="L5" s="415"/>
      <c r="M5" s="329"/>
      <c r="O5" s="163" t="s">
        <v>264</v>
      </c>
      <c r="P5" s="164">
        <f t="shared" ref="P5:S8" si="0">D5/10000</f>
        <v>0</v>
      </c>
      <c r="Q5" s="164">
        <f t="shared" si="0"/>
        <v>0</v>
      </c>
      <c r="R5" s="164">
        <f t="shared" si="0"/>
        <v>0</v>
      </c>
      <c r="S5" s="164">
        <f t="shared" si="0"/>
        <v>0</v>
      </c>
      <c r="T5" s="165"/>
    </row>
    <row r="6" spans="1:49">
      <c r="C6" s="166" t="s">
        <v>278</v>
      </c>
      <c r="D6" s="164">
        <f>M56</f>
        <v>0</v>
      </c>
      <c r="E6" s="164">
        <f>AO56</f>
        <v>0</v>
      </c>
      <c r="F6" s="164">
        <f>AP56</f>
        <v>0</v>
      </c>
      <c r="G6" s="164">
        <f>AQ56</f>
        <v>0</v>
      </c>
      <c r="H6" s="245"/>
      <c r="I6" s="245"/>
      <c r="J6" s="245"/>
      <c r="K6" s="245"/>
      <c r="L6" s="415"/>
      <c r="M6" s="329"/>
      <c r="O6" s="166" t="s">
        <v>278</v>
      </c>
      <c r="P6" s="164">
        <f t="shared" si="0"/>
        <v>0</v>
      </c>
      <c r="Q6" s="164">
        <f t="shared" si="0"/>
        <v>0</v>
      </c>
      <c r="R6" s="164">
        <f t="shared" si="0"/>
        <v>0</v>
      </c>
      <c r="S6" s="164">
        <f t="shared" si="0"/>
        <v>0</v>
      </c>
      <c r="T6" s="165"/>
    </row>
    <row r="7" spans="1:49">
      <c r="C7" s="166" t="s">
        <v>277</v>
      </c>
      <c r="D7" s="164">
        <f>Y56</f>
        <v>0</v>
      </c>
      <c r="E7" s="164">
        <f>Z56</f>
        <v>0</v>
      </c>
      <c r="F7" s="164">
        <f>AA56</f>
        <v>0</v>
      </c>
      <c r="G7" s="164">
        <f>AB56</f>
        <v>0</v>
      </c>
      <c r="H7" s="245"/>
      <c r="I7" s="245"/>
      <c r="J7" s="245"/>
      <c r="K7" s="245"/>
      <c r="L7" s="415"/>
      <c r="M7" s="329"/>
      <c r="O7" s="166" t="s">
        <v>277</v>
      </c>
      <c r="P7" s="164">
        <f t="shared" si="0"/>
        <v>0</v>
      </c>
      <c r="Q7" s="164">
        <f t="shared" si="0"/>
        <v>0</v>
      </c>
      <c r="R7" s="164">
        <f t="shared" si="0"/>
        <v>0</v>
      </c>
      <c r="S7" s="164">
        <f t="shared" si="0"/>
        <v>0</v>
      </c>
      <c r="T7" s="165"/>
    </row>
    <row r="8" spans="1:49">
      <c r="C8" s="166" t="s">
        <v>6</v>
      </c>
      <c r="D8" s="164">
        <f>AD56</f>
        <v>0</v>
      </c>
      <c r="E8" s="164">
        <f>AE56</f>
        <v>0</v>
      </c>
      <c r="F8" s="164">
        <f>AF56</f>
        <v>0</v>
      </c>
      <c r="G8" s="164">
        <f>AG56</f>
        <v>0</v>
      </c>
      <c r="H8" s="245"/>
      <c r="I8" s="245"/>
      <c r="J8" s="245"/>
      <c r="K8" s="245"/>
      <c r="L8" s="415"/>
      <c r="M8" s="245">
        <f>AW48</f>
        <v>0</v>
      </c>
      <c r="O8" s="166" t="s">
        <v>6</v>
      </c>
      <c r="P8" s="164">
        <f t="shared" si="0"/>
        <v>0</v>
      </c>
      <c r="Q8" s="164">
        <f t="shared" si="0"/>
        <v>0</v>
      </c>
      <c r="R8" s="164">
        <f t="shared" si="0"/>
        <v>0</v>
      </c>
      <c r="S8" s="164">
        <f t="shared" si="0"/>
        <v>0</v>
      </c>
      <c r="T8" s="164">
        <f>BD48</f>
        <v>0</v>
      </c>
    </row>
    <row r="9" spans="1:49">
      <c r="D9" s="167" t="e">
        <f>D8/D5</f>
        <v>#DIV/0!</v>
      </c>
      <c r="L9" s="413" t="s">
        <v>438</v>
      </c>
      <c r="X9" s="107" t="s">
        <v>427</v>
      </c>
    </row>
    <row r="10" spans="1:49">
      <c r="D10" s="107" t="s">
        <v>421</v>
      </c>
      <c r="E10" s="107" t="s">
        <v>420</v>
      </c>
      <c r="F10" s="107" t="s">
        <v>439</v>
      </c>
      <c r="G10" s="107" t="s">
        <v>434</v>
      </c>
      <c r="H10" s="107" t="s">
        <v>434</v>
      </c>
      <c r="I10" s="107" t="s">
        <v>435</v>
      </c>
      <c r="J10" s="107" t="s">
        <v>435</v>
      </c>
      <c r="K10" s="107" t="s">
        <v>436</v>
      </c>
      <c r="L10" s="413" t="s">
        <v>436</v>
      </c>
      <c r="N10" s="107" t="s">
        <v>430</v>
      </c>
      <c r="O10" s="107" t="s">
        <v>423</v>
      </c>
      <c r="R10" s="107" t="s">
        <v>431</v>
      </c>
      <c r="T10" s="107" t="s">
        <v>424</v>
      </c>
      <c r="U10" s="107" t="s">
        <v>425</v>
      </c>
      <c r="V10" s="107" t="s">
        <v>428</v>
      </c>
      <c r="W10" s="107" t="s">
        <v>426</v>
      </c>
      <c r="X10" s="107" t="s">
        <v>415</v>
      </c>
      <c r="Y10" s="107" t="s">
        <v>429</v>
      </c>
      <c r="Z10" s="107" t="s">
        <v>432</v>
      </c>
      <c r="AA10" s="107" t="s">
        <v>433</v>
      </c>
      <c r="AJ10" s="107" t="s">
        <v>422</v>
      </c>
    </row>
    <row r="11" spans="1:49" ht="40.5">
      <c r="D11" s="134" t="s">
        <v>276</v>
      </c>
      <c r="E11" s="134" t="s">
        <v>275</v>
      </c>
      <c r="F11" s="135" t="s">
        <v>264</v>
      </c>
      <c r="G11" s="321" t="s">
        <v>274</v>
      </c>
      <c r="H11" s="420" t="s">
        <v>274</v>
      </c>
      <c r="I11" s="321"/>
      <c r="J11" s="321"/>
      <c r="K11" s="321"/>
      <c r="L11" s="416" t="s">
        <v>437</v>
      </c>
      <c r="M11" s="136" t="s">
        <v>263</v>
      </c>
      <c r="N11" s="325" t="s">
        <v>273</v>
      </c>
      <c r="O11" s="134" t="s">
        <v>272</v>
      </c>
      <c r="P11" s="136" t="s">
        <v>271</v>
      </c>
      <c r="Q11" s="136" t="s">
        <v>262</v>
      </c>
      <c r="R11" s="136" t="s">
        <v>261</v>
      </c>
      <c r="S11" s="136" t="s">
        <v>260</v>
      </c>
      <c r="T11" s="136" t="s">
        <v>270</v>
      </c>
      <c r="U11" s="136" t="s">
        <v>269</v>
      </c>
      <c r="V11" s="136" t="s">
        <v>268</v>
      </c>
      <c r="W11" s="136" t="s">
        <v>267</v>
      </c>
      <c r="X11" s="136" t="s">
        <v>266</v>
      </c>
      <c r="Y11" s="137" t="s">
        <v>265</v>
      </c>
      <c r="Z11" s="136" t="s">
        <v>262</v>
      </c>
      <c r="AA11" s="136" t="s">
        <v>261</v>
      </c>
      <c r="AB11" s="136" t="s">
        <v>260</v>
      </c>
      <c r="AC11" s="168"/>
      <c r="AD11" s="169" t="s">
        <v>258</v>
      </c>
      <c r="AE11" s="136" t="s">
        <v>262</v>
      </c>
      <c r="AF11" s="136" t="s">
        <v>261</v>
      </c>
      <c r="AG11" s="136" t="s">
        <v>260</v>
      </c>
      <c r="AI11" s="169" t="s">
        <v>264</v>
      </c>
      <c r="AJ11" s="136" t="s">
        <v>262</v>
      </c>
      <c r="AK11" s="136" t="s">
        <v>261</v>
      </c>
      <c r="AL11" s="136" t="s">
        <v>260</v>
      </c>
      <c r="AN11" s="169" t="s">
        <v>263</v>
      </c>
      <c r="AO11" s="136" t="s">
        <v>262</v>
      </c>
      <c r="AP11" s="136" t="s">
        <v>261</v>
      </c>
      <c r="AQ11" s="136" t="s">
        <v>260</v>
      </c>
      <c r="AS11" s="166"/>
      <c r="AT11" s="166" t="s">
        <v>259</v>
      </c>
      <c r="AU11" s="166" t="s">
        <v>258</v>
      </c>
      <c r="AV11" s="170" t="s">
        <v>257</v>
      </c>
      <c r="AW11" s="166" t="s">
        <v>256</v>
      </c>
    </row>
    <row r="12" spans="1:49">
      <c r="A12" s="107">
        <v>1</v>
      </c>
      <c r="B12" s="138">
        <v>1</v>
      </c>
      <c r="C12" s="219" t="s">
        <v>22</v>
      </c>
      <c r="D12" s="139">
        <f>②マージン剥ぎ取り!I6</f>
        <v>0</v>
      </c>
      <c r="E12" s="342">
        <f>'③取引基本表（★43部門）'!BP7</f>
        <v>0.63318330972404024</v>
      </c>
      <c r="F12" s="338">
        <f t="shared" ref="F12:F54" si="1">D12*E12</f>
        <v>0</v>
      </c>
      <c r="G12" s="322">
        <f t="array" ref="G12:G54">MMULT('③取引基本表（★43部門）'!C268:AS310,F12:F54)</f>
        <v>0</v>
      </c>
      <c r="H12" s="412">
        <f t="array" ref="H12:H54">MMULT('③取引基本表（★43部門）'!C64:AS106,④算出シート!F12:F54)</f>
        <v>0</v>
      </c>
      <c r="I12" s="412">
        <f t="shared" ref="I12:I54" si="2">H12*E12</f>
        <v>0</v>
      </c>
      <c r="J12" s="412">
        <f t="shared" ref="J12:J54" si="3">G12*E12</f>
        <v>0</v>
      </c>
      <c r="K12" s="412">
        <f t="array" ref="K12:K54">MMULT('③取引基本表（★43部門）'!C268:AS310,④算出シート!I12:I54)</f>
        <v>0</v>
      </c>
      <c r="L12" s="417">
        <f t="array" ref="L12:L54">MMULT('③取引基本表（★43部門）'!C268:AS310,④算出シート!J12:J54)</f>
        <v>0</v>
      </c>
      <c r="M12" s="147">
        <f t="shared" ref="M12:M54" si="4">G12-F12</f>
        <v>0</v>
      </c>
      <c r="N12" s="326">
        <f t="array" ref="N12:N54">TRANSPOSE('③取引基本表（★43部門）'!C114:AS114)</f>
        <v>0.34299014812744549</v>
      </c>
      <c r="O12" s="140">
        <f t="array" ref="O12:O54">TRANSPOSE('③取引基本表（★43部門）'!C109:AS109)</f>
        <v>0.25486479877026269</v>
      </c>
      <c r="P12" s="141">
        <f t="array" ref="P12:P54">TRANSPOSE('③取引基本表（★43部門）'!C110:AS110)</f>
        <v>-3.511039686975964E-3</v>
      </c>
      <c r="Q12" s="142">
        <f t="shared" ref="Q12:Q54" si="5">G12*N12</f>
        <v>0</v>
      </c>
      <c r="R12" s="143">
        <f t="shared" ref="R12:R54" si="6">G12*O12</f>
        <v>0</v>
      </c>
      <c r="S12" s="144">
        <f t="shared" ref="S12:S54" si="7">G12*P12</f>
        <v>0</v>
      </c>
      <c r="T12" s="330"/>
      <c r="U12" s="334">
        <f>'③取引基本表（★43部門）'!BS7</f>
        <v>1.0514831618174694E-2</v>
      </c>
      <c r="V12" s="145">
        <f t="shared" ref="V12:V54" si="8">$R$56*$T$56*U12</f>
        <v>0</v>
      </c>
      <c r="W12" s="334">
        <f>'③取引基本表（★43部門）'!BP7</f>
        <v>0.63318330972404024</v>
      </c>
      <c r="X12" s="333">
        <f t="shared" ref="X12:X54" si="9">V12*W12</f>
        <v>0</v>
      </c>
      <c r="Y12" s="146">
        <f t="array" ref="Y12:Y54">MMULT('③取引基本表（★43部門）'!C268:AS310,X12:X54)</f>
        <v>0</v>
      </c>
      <c r="Z12" s="145">
        <f>Y12*N12</f>
        <v>0</v>
      </c>
      <c r="AA12" s="146">
        <f>Y12*O12</f>
        <v>0</v>
      </c>
      <c r="AB12" s="145">
        <f>Y12*P12</f>
        <v>0</v>
      </c>
      <c r="AD12" s="145">
        <f t="shared" ref="AD12:AD54" si="10">Y12+G12</f>
        <v>0</v>
      </c>
      <c r="AE12" s="245">
        <f t="shared" ref="AE12:AE54" si="11">Q12+Z12</f>
        <v>0</v>
      </c>
      <c r="AF12" s="245">
        <f t="shared" ref="AF12:AF54" si="12">R12+AA12</f>
        <v>0</v>
      </c>
      <c r="AG12" s="152">
        <f t="shared" ref="AG12:AG54" si="13">S12+AB12</f>
        <v>0</v>
      </c>
      <c r="AI12" s="171">
        <f t="shared" ref="AI12:AI54" si="14">F12</f>
        <v>0</v>
      </c>
      <c r="AJ12" s="259">
        <f t="shared" ref="AJ12:AJ54" si="15">$AI12*N12</f>
        <v>0</v>
      </c>
      <c r="AK12" s="259">
        <f t="shared" ref="AK12:AK54" si="16">$AI12*O12</f>
        <v>0</v>
      </c>
      <c r="AL12" s="260">
        <f t="shared" ref="AL12:AL54" si="17">$AI12*P12</f>
        <v>0</v>
      </c>
      <c r="AN12" s="171">
        <f t="shared" ref="AN12:AN54" si="18">M12</f>
        <v>0</v>
      </c>
      <c r="AO12" s="259">
        <f t="shared" ref="AO12:AO54" si="19">$AN12*N12</f>
        <v>0</v>
      </c>
      <c r="AP12" s="259">
        <f t="shared" ref="AP12:AP54" si="20">$AN12*O12</f>
        <v>0</v>
      </c>
      <c r="AQ12" s="260">
        <f t="shared" ref="AQ12:AQ54" si="21">$AN12*P12</f>
        <v>0</v>
      </c>
      <c r="AR12" s="172"/>
      <c r="AS12" s="166" t="s">
        <v>22</v>
      </c>
      <c r="AT12" s="173">
        <v>3.8539999999999998E-2</v>
      </c>
      <c r="AU12" s="164">
        <f t="shared" ref="AU12:AU37" si="22">AD12</f>
        <v>0</v>
      </c>
      <c r="AV12" s="174">
        <f t="shared" ref="AV12:AV46" si="23">AU12/1000000</f>
        <v>0</v>
      </c>
      <c r="AW12" s="175">
        <f t="shared" ref="AW12:AW46" si="24">AT12*AV12</f>
        <v>0</v>
      </c>
    </row>
    <row r="13" spans="1:49">
      <c r="A13" s="107">
        <v>2</v>
      </c>
      <c r="B13" s="138">
        <v>2</v>
      </c>
      <c r="C13" s="219" t="s">
        <v>24</v>
      </c>
      <c r="D13" s="346">
        <f>②マージン剥ぎ取り!I7</f>
        <v>0</v>
      </c>
      <c r="E13" s="343">
        <f>'③取引基本表（★43部門）'!BP8</f>
        <v>0.30704225352112668</v>
      </c>
      <c r="F13" s="339">
        <f t="shared" si="1"/>
        <v>0</v>
      </c>
      <c r="G13" s="323">
        <v>0</v>
      </c>
      <c r="H13" s="323">
        <v>0</v>
      </c>
      <c r="I13" s="412">
        <f t="shared" si="2"/>
        <v>0</v>
      </c>
      <c r="J13" s="412">
        <f t="shared" si="3"/>
        <v>0</v>
      </c>
      <c r="K13" s="412">
        <v>0</v>
      </c>
      <c r="L13" s="417">
        <v>0</v>
      </c>
      <c r="M13" s="125">
        <f t="shared" si="4"/>
        <v>0</v>
      </c>
      <c r="N13" s="327">
        <v>0.57659831121833538</v>
      </c>
      <c r="O13" s="148">
        <v>0.3100120627261761</v>
      </c>
      <c r="P13" s="149">
        <v>4.8250904704463205E-3</v>
      </c>
      <c r="Q13" s="150">
        <f t="shared" si="5"/>
        <v>0</v>
      </c>
      <c r="R13" s="151">
        <f t="shared" si="6"/>
        <v>0</v>
      </c>
      <c r="S13" s="152">
        <f t="shared" si="7"/>
        <v>0</v>
      </c>
      <c r="T13" s="331"/>
      <c r="U13" s="335">
        <f>'③取引基本表（★43部門）'!BS8</f>
        <v>5.008057166199833E-4</v>
      </c>
      <c r="V13" s="151">
        <f t="shared" si="8"/>
        <v>0</v>
      </c>
      <c r="W13" s="335">
        <f>'③取引基本表（★43部門）'!BP8</f>
        <v>0.30704225352112668</v>
      </c>
      <c r="X13" s="152">
        <f t="shared" si="9"/>
        <v>0</v>
      </c>
      <c r="Y13" s="153">
        <v>0</v>
      </c>
      <c r="Z13" s="151">
        <f t="shared" ref="Z13:Z54" si="25">Y13*N13</f>
        <v>0</v>
      </c>
      <c r="AA13" s="153">
        <f t="shared" ref="AA13:AA54" si="26">Y13*O13</f>
        <v>0</v>
      </c>
      <c r="AB13" s="151">
        <f t="shared" ref="AB13:AB54" si="27">Y13*P13</f>
        <v>0</v>
      </c>
      <c r="AD13" s="151">
        <f t="shared" si="10"/>
        <v>0</v>
      </c>
      <c r="AE13" s="245">
        <f t="shared" si="11"/>
        <v>0</v>
      </c>
      <c r="AF13" s="245">
        <f t="shared" si="12"/>
        <v>0</v>
      </c>
      <c r="AG13" s="152">
        <f t="shared" si="13"/>
        <v>0</v>
      </c>
      <c r="AI13" s="176">
        <f t="shared" si="14"/>
        <v>0</v>
      </c>
      <c r="AJ13" s="259">
        <f t="shared" si="15"/>
        <v>0</v>
      </c>
      <c r="AK13" s="259">
        <f t="shared" si="16"/>
        <v>0</v>
      </c>
      <c r="AL13" s="260">
        <f t="shared" si="17"/>
        <v>0</v>
      </c>
      <c r="AN13" s="176">
        <f t="shared" si="18"/>
        <v>0</v>
      </c>
      <c r="AO13" s="259">
        <f t="shared" si="19"/>
        <v>0</v>
      </c>
      <c r="AP13" s="259">
        <f t="shared" si="20"/>
        <v>0</v>
      </c>
      <c r="AQ13" s="260">
        <f t="shared" si="21"/>
        <v>0</v>
      </c>
      <c r="AR13" s="172"/>
      <c r="AS13" s="166" t="s">
        <v>24</v>
      </c>
      <c r="AT13" s="173">
        <v>0.18093999999999999</v>
      </c>
      <c r="AU13" s="164">
        <f t="shared" si="22"/>
        <v>0</v>
      </c>
      <c r="AV13" s="174">
        <f t="shared" si="23"/>
        <v>0</v>
      </c>
      <c r="AW13" s="175">
        <f t="shared" si="24"/>
        <v>0</v>
      </c>
    </row>
    <row r="14" spans="1:49">
      <c r="A14" s="107">
        <v>3</v>
      </c>
      <c r="B14" s="138">
        <v>3</v>
      </c>
      <c r="C14" s="219" t="s">
        <v>26</v>
      </c>
      <c r="D14" s="346">
        <f>②マージン剥ぎ取り!I8</f>
        <v>0</v>
      </c>
      <c r="E14" s="343">
        <f>'③取引基本表（★43部門）'!BP9</f>
        <v>0.83310983786419601</v>
      </c>
      <c r="F14" s="339">
        <f t="shared" si="1"/>
        <v>0</v>
      </c>
      <c r="G14" s="323">
        <v>0</v>
      </c>
      <c r="H14" s="323">
        <v>0</v>
      </c>
      <c r="I14" s="412">
        <f t="shared" si="2"/>
        <v>0</v>
      </c>
      <c r="J14" s="412">
        <f t="shared" si="3"/>
        <v>0</v>
      </c>
      <c r="K14" s="412">
        <v>0</v>
      </c>
      <c r="L14" s="417">
        <v>0</v>
      </c>
      <c r="M14" s="125">
        <f t="shared" si="4"/>
        <v>0</v>
      </c>
      <c r="N14" s="327">
        <v>0.5715780403741999</v>
      </c>
      <c r="O14" s="148">
        <v>0.17239044805514525</v>
      </c>
      <c r="P14" s="149">
        <v>0.17306745445593305</v>
      </c>
      <c r="Q14" s="150">
        <f t="shared" si="5"/>
        <v>0</v>
      </c>
      <c r="R14" s="151">
        <f t="shared" si="6"/>
        <v>0</v>
      </c>
      <c r="S14" s="152">
        <f t="shared" si="7"/>
        <v>0</v>
      </c>
      <c r="T14" s="331"/>
      <c r="U14" s="335">
        <f>'③取引基本表（★43部門）'!BS9</f>
        <v>6.7665159376511499E-4</v>
      </c>
      <c r="V14" s="151">
        <f t="shared" si="8"/>
        <v>0</v>
      </c>
      <c r="W14" s="335">
        <f>'③取引基本表（★43部門）'!BP9</f>
        <v>0.83310983786419601</v>
      </c>
      <c r="X14" s="152">
        <f t="shared" si="9"/>
        <v>0</v>
      </c>
      <c r="Y14" s="153">
        <v>0</v>
      </c>
      <c r="Z14" s="151">
        <f>Y14*N14</f>
        <v>0</v>
      </c>
      <c r="AA14" s="153">
        <f t="shared" si="26"/>
        <v>0</v>
      </c>
      <c r="AB14" s="151">
        <f t="shared" si="27"/>
        <v>0</v>
      </c>
      <c r="AD14" s="151">
        <f t="shared" si="10"/>
        <v>0</v>
      </c>
      <c r="AE14" s="245">
        <f t="shared" si="11"/>
        <v>0</v>
      </c>
      <c r="AF14" s="245">
        <f t="shared" si="12"/>
        <v>0</v>
      </c>
      <c r="AG14" s="152">
        <f t="shared" si="13"/>
        <v>0</v>
      </c>
      <c r="AI14" s="176">
        <f t="shared" si="14"/>
        <v>0</v>
      </c>
      <c r="AJ14" s="259">
        <f t="shared" si="15"/>
        <v>0</v>
      </c>
      <c r="AK14" s="259">
        <f t="shared" si="16"/>
        <v>0</v>
      </c>
      <c r="AL14" s="260">
        <f t="shared" si="17"/>
        <v>0</v>
      </c>
      <c r="AN14" s="176">
        <f t="shared" si="18"/>
        <v>0</v>
      </c>
      <c r="AO14" s="259">
        <f t="shared" si="19"/>
        <v>0</v>
      </c>
      <c r="AP14" s="259">
        <f t="shared" si="20"/>
        <v>0</v>
      </c>
      <c r="AQ14" s="260">
        <f t="shared" si="21"/>
        <v>0</v>
      </c>
      <c r="AR14" s="172"/>
      <c r="AS14" s="166" t="s">
        <v>26</v>
      </c>
      <c r="AT14" s="173">
        <v>8.5300000000000001E-2</v>
      </c>
      <c r="AU14" s="164">
        <f t="shared" si="22"/>
        <v>0</v>
      </c>
      <c r="AV14" s="174">
        <f t="shared" si="23"/>
        <v>0</v>
      </c>
      <c r="AW14" s="175">
        <f t="shared" si="24"/>
        <v>0</v>
      </c>
    </row>
    <row r="15" spans="1:49">
      <c r="A15" s="107">
        <v>4</v>
      </c>
      <c r="B15" s="138">
        <v>4</v>
      </c>
      <c r="C15" s="219" t="s">
        <v>28</v>
      </c>
      <c r="D15" s="346">
        <f>②マージン剥ぎ取り!I9</f>
        <v>0</v>
      </c>
      <c r="E15" s="343">
        <f>'③取引基本表（★43部門）'!BP10</f>
        <v>9.1516065478072617E-2</v>
      </c>
      <c r="F15" s="339">
        <f t="shared" si="1"/>
        <v>0</v>
      </c>
      <c r="G15" s="323">
        <v>0</v>
      </c>
      <c r="H15" s="323">
        <v>0</v>
      </c>
      <c r="I15" s="412">
        <f t="shared" si="2"/>
        <v>0</v>
      </c>
      <c r="J15" s="412">
        <f t="shared" si="3"/>
        <v>0</v>
      </c>
      <c r="K15" s="412">
        <v>0</v>
      </c>
      <c r="L15" s="417">
        <v>0</v>
      </c>
      <c r="M15" s="125">
        <f t="shared" si="4"/>
        <v>0</v>
      </c>
      <c r="N15" s="327">
        <v>0.59484079686701852</v>
      </c>
      <c r="O15" s="148">
        <v>0.22007491912140303</v>
      </c>
      <c r="P15" s="149">
        <v>0.19853567171803166</v>
      </c>
      <c r="Q15" s="150">
        <f t="shared" si="5"/>
        <v>0</v>
      </c>
      <c r="R15" s="151">
        <f t="shared" si="6"/>
        <v>0</v>
      </c>
      <c r="S15" s="152">
        <f t="shared" si="7"/>
        <v>0</v>
      </c>
      <c r="T15" s="331"/>
      <c r="U15" s="335">
        <f>'③取引基本表（★43部門）'!BS10</f>
        <v>-2.0466622280549775E-5</v>
      </c>
      <c r="V15" s="151">
        <f t="shared" si="8"/>
        <v>0</v>
      </c>
      <c r="W15" s="335">
        <f>'③取引基本表（★43部門）'!BP10</f>
        <v>9.1516065478072617E-2</v>
      </c>
      <c r="X15" s="152">
        <f t="shared" si="9"/>
        <v>0</v>
      </c>
      <c r="Y15" s="153">
        <v>0</v>
      </c>
      <c r="Z15" s="151">
        <f>Y15*N15</f>
        <v>0</v>
      </c>
      <c r="AA15" s="153">
        <f t="shared" si="26"/>
        <v>0</v>
      </c>
      <c r="AB15" s="151">
        <f t="shared" si="27"/>
        <v>0</v>
      </c>
      <c r="AD15" s="151">
        <f t="shared" si="10"/>
        <v>0</v>
      </c>
      <c r="AE15" s="245">
        <f t="shared" si="11"/>
        <v>0</v>
      </c>
      <c r="AF15" s="245">
        <f t="shared" si="12"/>
        <v>0</v>
      </c>
      <c r="AG15" s="152">
        <f t="shared" si="13"/>
        <v>0</v>
      </c>
      <c r="AI15" s="176">
        <f t="shared" si="14"/>
        <v>0</v>
      </c>
      <c r="AJ15" s="259">
        <f t="shared" si="15"/>
        <v>0</v>
      </c>
      <c r="AK15" s="259">
        <f t="shared" si="16"/>
        <v>0</v>
      </c>
      <c r="AL15" s="260">
        <f t="shared" si="17"/>
        <v>0</v>
      </c>
      <c r="AN15" s="176">
        <f t="shared" si="18"/>
        <v>0</v>
      </c>
      <c r="AO15" s="259">
        <f t="shared" si="19"/>
        <v>0</v>
      </c>
      <c r="AP15" s="259">
        <f t="shared" si="20"/>
        <v>0</v>
      </c>
      <c r="AQ15" s="260">
        <f t="shared" si="21"/>
        <v>0</v>
      </c>
      <c r="AR15" s="172"/>
      <c r="AS15" s="166" t="s">
        <v>28</v>
      </c>
      <c r="AT15" s="173">
        <v>5.1929999999999997E-2</v>
      </c>
      <c r="AU15" s="164">
        <f t="shared" si="22"/>
        <v>0</v>
      </c>
      <c r="AV15" s="174">
        <f t="shared" si="23"/>
        <v>0</v>
      </c>
      <c r="AW15" s="175">
        <f t="shared" si="24"/>
        <v>0</v>
      </c>
    </row>
    <row r="16" spans="1:49">
      <c r="A16" s="107">
        <v>5</v>
      </c>
      <c r="B16" s="138">
        <v>5</v>
      </c>
      <c r="C16" s="219" t="s">
        <v>30</v>
      </c>
      <c r="D16" s="346">
        <f>②マージン剥ぎ取り!I10</f>
        <v>0</v>
      </c>
      <c r="E16" s="343">
        <f>'③取引基本表（★43部門）'!BP11</f>
        <v>0.38745131583276182</v>
      </c>
      <c r="F16" s="339">
        <f>D16*E16</f>
        <v>0</v>
      </c>
      <c r="G16" s="323">
        <v>0</v>
      </c>
      <c r="H16" s="323">
        <v>0</v>
      </c>
      <c r="I16" s="412">
        <f t="shared" si="2"/>
        <v>0</v>
      </c>
      <c r="J16" s="412">
        <f t="shared" si="3"/>
        <v>0</v>
      </c>
      <c r="K16" s="412">
        <v>0</v>
      </c>
      <c r="L16" s="417">
        <v>0</v>
      </c>
      <c r="M16" s="125">
        <f t="shared" si="4"/>
        <v>0</v>
      </c>
      <c r="N16" s="327">
        <v>0.38253637294609333</v>
      </c>
      <c r="O16" s="148">
        <v>0.14784899115240197</v>
      </c>
      <c r="P16" s="149">
        <v>9.4094528143480544E-2</v>
      </c>
      <c r="Q16" s="150">
        <f t="shared" si="5"/>
        <v>0</v>
      </c>
      <c r="R16" s="151">
        <f t="shared" si="6"/>
        <v>0</v>
      </c>
      <c r="S16" s="152">
        <f t="shared" si="7"/>
        <v>0</v>
      </c>
      <c r="T16" s="331"/>
      <c r="U16" s="335">
        <f>'③取引基本表（★43部門）'!BS11</f>
        <v>0.10323197203841711</v>
      </c>
      <c r="V16" s="151">
        <f t="shared" si="8"/>
        <v>0</v>
      </c>
      <c r="W16" s="335">
        <f>'③取引基本表（★43部門）'!BP11</f>
        <v>0.38745131583276182</v>
      </c>
      <c r="X16" s="152">
        <f>V16*W16</f>
        <v>0</v>
      </c>
      <c r="Y16" s="153">
        <v>0</v>
      </c>
      <c r="Z16" s="151">
        <f>Y16*N16</f>
        <v>0</v>
      </c>
      <c r="AA16" s="153">
        <f t="shared" si="26"/>
        <v>0</v>
      </c>
      <c r="AB16" s="151">
        <f t="shared" si="27"/>
        <v>0</v>
      </c>
      <c r="AD16" s="151">
        <f t="shared" si="10"/>
        <v>0</v>
      </c>
      <c r="AE16" s="245">
        <f t="shared" si="11"/>
        <v>0</v>
      </c>
      <c r="AF16" s="245">
        <f t="shared" si="12"/>
        <v>0</v>
      </c>
      <c r="AG16" s="152">
        <f t="shared" si="13"/>
        <v>0</v>
      </c>
      <c r="AI16" s="176">
        <f t="shared" si="14"/>
        <v>0</v>
      </c>
      <c r="AJ16" s="259">
        <f t="shared" si="15"/>
        <v>0</v>
      </c>
      <c r="AK16" s="259">
        <f t="shared" si="16"/>
        <v>0</v>
      </c>
      <c r="AL16" s="260">
        <f t="shared" si="17"/>
        <v>0</v>
      </c>
      <c r="AN16" s="176">
        <f t="shared" si="18"/>
        <v>0</v>
      </c>
      <c r="AO16" s="259">
        <f t="shared" si="19"/>
        <v>0</v>
      </c>
      <c r="AP16" s="259">
        <f t="shared" si="20"/>
        <v>0</v>
      </c>
      <c r="AQ16" s="260">
        <f t="shared" si="21"/>
        <v>0</v>
      </c>
      <c r="AR16" s="172"/>
      <c r="AS16" s="166" t="s">
        <v>30</v>
      </c>
      <c r="AT16" s="173">
        <v>8.0610000000000001E-2</v>
      </c>
      <c r="AU16" s="164">
        <f t="shared" si="22"/>
        <v>0</v>
      </c>
      <c r="AV16" s="174">
        <f t="shared" si="23"/>
        <v>0</v>
      </c>
      <c r="AW16" s="175">
        <f t="shared" si="24"/>
        <v>0</v>
      </c>
    </row>
    <row r="17" spans="1:49">
      <c r="A17" s="107">
        <v>6</v>
      </c>
      <c r="B17" s="138">
        <v>6</v>
      </c>
      <c r="C17" s="219" t="s">
        <v>32</v>
      </c>
      <c r="D17" s="346">
        <f>②マージン剥ぎ取り!I11</f>
        <v>0</v>
      </c>
      <c r="E17" s="343">
        <f>'③取引基本表（★43部門）'!BP12</f>
        <v>4.1489748877836519E-3</v>
      </c>
      <c r="F17" s="339">
        <f t="shared" si="1"/>
        <v>0</v>
      </c>
      <c r="G17" s="323">
        <v>0</v>
      </c>
      <c r="H17" s="323">
        <v>0</v>
      </c>
      <c r="I17" s="412">
        <f t="shared" si="2"/>
        <v>0</v>
      </c>
      <c r="J17" s="412">
        <f t="shared" si="3"/>
        <v>0</v>
      </c>
      <c r="K17" s="412">
        <v>0</v>
      </c>
      <c r="L17" s="417">
        <v>0</v>
      </c>
      <c r="M17" s="125">
        <f t="shared" si="4"/>
        <v>0</v>
      </c>
      <c r="N17" s="327">
        <v>0.58964143426294824</v>
      </c>
      <c r="O17" s="148">
        <v>0.43725099601593626</v>
      </c>
      <c r="P17" s="149">
        <v>-1.6600265604249667E-2</v>
      </c>
      <c r="Q17" s="150">
        <f t="shared" si="5"/>
        <v>0</v>
      </c>
      <c r="R17" s="151">
        <f t="shared" si="6"/>
        <v>0</v>
      </c>
      <c r="S17" s="152">
        <f t="shared" si="7"/>
        <v>0</v>
      </c>
      <c r="T17" s="331"/>
      <c r="U17" s="335">
        <f>'③取引基本表（★43部門）'!BS12</f>
        <v>1.0208249970135438E-2</v>
      </c>
      <c r="V17" s="151">
        <f t="shared" si="8"/>
        <v>0</v>
      </c>
      <c r="W17" s="335">
        <f>'③取引基本表（★43部門）'!BP12</f>
        <v>4.1489748877836519E-3</v>
      </c>
      <c r="X17" s="152">
        <f t="shared" si="9"/>
        <v>0</v>
      </c>
      <c r="Y17" s="153">
        <v>0</v>
      </c>
      <c r="Z17" s="151">
        <f t="shared" si="25"/>
        <v>0</v>
      </c>
      <c r="AA17" s="153">
        <f t="shared" si="26"/>
        <v>0</v>
      </c>
      <c r="AB17" s="151">
        <f t="shared" si="27"/>
        <v>0</v>
      </c>
      <c r="AD17" s="151">
        <f t="shared" si="10"/>
        <v>0</v>
      </c>
      <c r="AE17" s="245">
        <f t="shared" si="11"/>
        <v>0</v>
      </c>
      <c r="AF17" s="245">
        <f t="shared" si="12"/>
        <v>0</v>
      </c>
      <c r="AG17" s="152">
        <f t="shared" si="13"/>
        <v>0</v>
      </c>
      <c r="AI17" s="176">
        <f t="shared" si="14"/>
        <v>0</v>
      </c>
      <c r="AJ17" s="259">
        <f t="shared" si="15"/>
        <v>0</v>
      </c>
      <c r="AK17" s="259">
        <f t="shared" si="16"/>
        <v>0</v>
      </c>
      <c r="AL17" s="260">
        <f t="shared" si="17"/>
        <v>0</v>
      </c>
      <c r="AN17" s="176">
        <f t="shared" si="18"/>
        <v>0</v>
      </c>
      <c r="AO17" s="259">
        <f t="shared" si="19"/>
        <v>0</v>
      </c>
      <c r="AP17" s="259">
        <f t="shared" si="20"/>
        <v>0</v>
      </c>
      <c r="AQ17" s="260">
        <f t="shared" si="21"/>
        <v>0</v>
      </c>
      <c r="AR17" s="172"/>
      <c r="AS17" s="166" t="s">
        <v>32</v>
      </c>
      <c r="AT17" s="173">
        <v>0.32403999999999999</v>
      </c>
      <c r="AU17" s="164">
        <f t="shared" si="22"/>
        <v>0</v>
      </c>
      <c r="AV17" s="174">
        <f t="shared" si="23"/>
        <v>0</v>
      </c>
      <c r="AW17" s="175">
        <f t="shared" si="24"/>
        <v>0</v>
      </c>
    </row>
    <row r="18" spans="1:49">
      <c r="A18" s="107">
        <v>7</v>
      </c>
      <c r="B18" s="138">
        <v>7</v>
      </c>
      <c r="C18" s="219" t="s">
        <v>34</v>
      </c>
      <c r="D18" s="346">
        <f>②マージン剥ぎ取り!I12</f>
        <v>0</v>
      </c>
      <c r="E18" s="343">
        <f>'③取引基本表（★43部門）'!BP13</f>
        <v>8.4677022908268618E-2</v>
      </c>
      <c r="F18" s="339">
        <f t="shared" si="1"/>
        <v>0</v>
      </c>
      <c r="G18" s="323">
        <v>0</v>
      </c>
      <c r="H18" s="323">
        <v>0</v>
      </c>
      <c r="I18" s="412">
        <f t="shared" si="2"/>
        <v>0</v>
      </c>
      <c r="J18" s="412">
        <f t="shared" si="3"/>
        <v>0</v>
      </c>
      <c r="K18" s="412">
        <v>0</v>
      </c>
      <c r="L18" s="417">
        <v>0</v>
      </c>
      <c r="M18" s="125">
        <f t="shared" si="4"/>
        <v>0</v>
      </c>
      <c r="N18" s="327">
        <v>0.50047709923664119</v>
      </c>
      <c r="O18" s="148">
        <v>0.26979961832061067</v>
      </c>
      <c r="P18" s="149">
        <v>4.6278625954198474E-2</v>
      </c>
      <c r="Q18" s="150">
        <f t="shared" si="5"/>
        <v>0</v>
      </c>
      <c r="R18" s="151">
        <f t="shared" si="6"/>
        <v>0</v>
      </c>
      <c r="S18" s="152">
        <f t="shared" si="7"/>
        <v>0</v>
      </c>
      <c r="T18" s="331"/>
      <c r="U18" s="335">
        <f>'③取引基本表（★43部門）'!BS13</f>
        <v>5.6972393450346718E-4</v>
      </c>
      <c r="V18" s="151">
        <f t="shared" si="8"/>
        <v>0</v>
      </c>
      <c r="W18" s="335">
        <f>'③取引基本表（★43部門）'!BP13</f>
        <v>8.4677022908268618E-2</v>
      </c>
      <c r="X18" s="152">
        <f t="shared" si="9"/>
        <v>0</v>
      </c>
      <c r="Y18" s="153">
        <v>0</v>
      </c>
      <c r="Z18" s="151">
        <f t="shared" si="25"/>
        <v>0</v>
      </c>
      <c r="AA18" s="153">
        <f t="shared" si="26"/>
        <v>0</v>
      </c>
      <c r="AB18" s="151">
        <f t="shared" si="27"/>
        <v>0</v>
      </c>
      <c r="AD18" s="151">
        <f t="shared" si="10"/>
        <v>0</v>
      </c>
      <c r="AE18" s="245">
        <f t="shared" si="11"/>
        <v>0</v>
      </c>
      <c r="AF18" s="245">
        <f t="shared" si="12"/>
        <v>0</v>
      </c>
      <c r="AG18" s="152">
        <f t="shared" si="13"/>
        <v>0</v>
      </c>
      <c r="AI18" s="176">
        <f t="shared" si="14"/>
        <v>0</v>
      </c>
      <c r="AJ18" s="259">
        <f t="shared" si="15"/>
        <v>0</v>
      </c>
      <c r="AK18" s="259">
        <f t="shared" si="16"/>
        <v>0</v>
      </c>
      <c r="AL18" s="260">
        <f t="shared" si="17"/>
        <v>0</v>
      </c>
      <c r="AN18" s="176">
        <f t="shared" si="18"/>
        <v>0</v>
      </c>
      <c r="AO18" s="259">
        <f t="shared" si="19"/>
        <v>0</v>
      </c>
      <c r="AP18" s="259">
        <f t="shared" si="20"/>
        <v>0</v>
      </c>
      <c r="AQ18" s="260">
        <f t="shared" si="21"/>
        <v>0</v>
      </c>
      <c r="AR18" s="172"/>
      <c r="AS18" s="166" t="s">
        <v>34</v>
      </c>
      <c r="AT18" s="173">
        <v>0.15409999999999999</v>
      </c>
      <c r="AU18" s="164">
        <f t="shared" si="22"/>
        <v>0</v>
      </c>
      <c r="AV18" s="174">
        <f t="shared" si="23"/>
        <v>0</v>
      </c>
      <c r="AW18" s="175">
        <f t="shared" si="24"/>
        <v>0</v>
      </c>
    </row>
    <row r="19" spans="1:49">
      <c r="A19" s="107">
        <v>8</v>
      </c>
      <c r="B19" s="138">
        <v>8</v>
      </c>
      <c r="C19" s="219" t="s">
        <v>36</v>
      </c>
      <c r="D19" s="346">
        <f>②マージン剥ぎ取り!I13</f>
        <v>0</v>
      </c>
      <c r="E19" s="343">
        <f>'③取引基本表（★43部門）'!BP14</f>
        <v>0.14514490588586793</v>
      </c>
      <c r="F19" s="339">
        <f t="shared" si="1"/>
        <v>0</v>
      </c>
      <c r="G19" s="323">
        <v>0</v>
      </c>
      <c r="H19" s="323">
        <v>0</v>
      </c>
      <c r="I19" s="412">
        <f t="shared" si="2"/>
        <v>0</v>
      </c>
      <c r="J19" s="412">
        <f t="shared" si="3"/>
        <v>0</v>
      </c>
      <c r="K19" s="412">
        <v>0</v>
      </c>
      <c r="L19" s="417">
        <v>0</v>
      </c>
      <c r="M19" s="125">
        <f t="shared" si="4"/>
        <v>0</v>
      </c>
      <c r="N19" s="327">
        <v>0.4008955223880597</v>
      </c>
      <c r="O19" s="148">
        <v>0.16313432835820896</v>
      </c>
      <c r="P19" s="149">
        <v>0.10119402985074627</v>
      </c>
      <c r="Q19" s="150">
        <f t="shared" si="5"/>
        <v>0</v>
      </c>
      <c r="R19" s="151">
        <f t="shared" si="6"/>
        <v>0</v>
      </c>
      <c r="S19" s="152">
        <f t="shared" si="7"/>
        <v>0</v>
      </c>
      <c r="T19" s="331"/>
      <c r="U19" s="335">
        <f>'③取引基本表（★43部門）'!BS14</f>
        <v>1.3846296502045409E-3</v>
      </c>
      <c r="V19" s="151">
        <f t="shared" si="8"/>
        <v>0</v>
      </c>
      <c r="W19" s="335">
        <f>'③取引基本表（★43部門）'!BP14</f>
        <v>0.14514490588586793</v>
      </c>
      <c r="X19" s="152">
        <f t="shared" si="9"/>
        <v>0</v>
      </c>
      <c r="Y19" s="153">
        <v>0</v>
      </c>
      <c r="Z19" s="151">
        <f>Y19*N19</f>
        <v>0</v>
      </c>
      <c r="AA19" s="153">
        <f t="shared" si="26"/>
        <v>0</v>
      </c>
      <c r="AB19" s="151">
        <f t="shared" si="27"/>
        <v>0</v>
      </c>
      <c r="AD19" s="151">
        <f t="shared" si="10"/>
        <v>0</v>
      </c>
      <c r="AE19" s="245">
        <f t="shared" si="11"/>
        <v>0</v>
      </c>
      <c r="AF19" s="245">
        <f t="shared" si="12"/>
        <v>0</v>
      </c>
      <c r="AG19" s="152">
        <f t="shared" si="13"/>
        <v>0</v>
      </c>
      <c r="AI19" s="176">
        <f t="shared" si="14"/>
        <v>0</v>
      </c>
      <c r="AJ19" s="259">
        <f t="shared" si="15"/>
        <v>0</v>
      </c>
      <c r="AK19" s="259">
        <f t="shared" si="16"/>
        <v>0</v>
      </c>
      <c r="AL19" s="260">
        <f t="shared" si="17"/>
        <v>0</v>
      </c>
      <c r="AN19" s="176">
        <f t="shared" si="18"/>
        <v>0</v>
      </c>
      <c r="AO19" s="259">
        <f t="shared" si="19"/>
        <v>0</v>
      </c>
      <c r="AP19" s="259">
        <f t="shared" si="20"/>
        <v>0</v>
      </c>
      <c r="AQ19" s="260">
        <f t="shared" si="21"/>
        <v>0</v>
      </c>
      <c r="AR19" s="172"/>
      <c r="AS19" s="166" t="s">
        <v>36</v>
      </c>
      <c r="AT19" s="173">
        <v>0.17477999999999999</v>
      </c>
      <c r="AU19" s="164">
        <f t="shared" si="22"/>
        <v>0</v>
      </c>
      <c r="AV19" s="174">
        <f t="shared" si="23"/>
        <v>0</v>
      </c>
      <c r="AW19" s="175">
        <f t="shared" si="24"/>
        <v>0</v>
      </c>
    </row>
    <row r="20" spans="1:49">
      <c r="A20" s="107">
        <v>9</v>
      </c>
      <c r="B20" s="138">
        <v>9</v>
      </c>
      <c r="C20" s="219" t="s">
        <v>38</v>
      </c>
      <c r="D20" s="346">
        <f>②マージン剥ぎ取り!I14</f>
        <v>0</v>
      </c>
      <c r="E20" s="343">
        <f>'③取引基本表（★43部門）'!BP15</f>
        <v>2.4257912862843622E-2</v>
      </c>
      <c r="F20" s="339">
        <f>D20*E20</f>
        <v>0</v>
      </c>
      <c r="G20" s="323">
        <v>0</v>
      </c>
      <c r="H20" s="323">
        <v>0</v>
      </c>
      <c r="I20" s="412">
        <f t="shared" si="2"/>
        <v>0</v>
      </c>
      <c r="J20" s="412">
        <f t="shared" si="3"/>
        <v>0</v>
      </c>
      <c r="K20" s="412">
        <v>0</v>
      </c>
      <c r="L20" s="417">
        <v>0</v>
      </c>
      <c r="M20" s="125">
        <f t="shared" si="4"/>
        <v>0</v>
      </c>
      <c r="N20" s="327">
        <v>0.35142049279655313</v>
      </c>
      <c r="O20" s="148">
        <v>0.14797360980207352</v>
      </c>
      <c r="P20" s="149">
        <v>0.10125218796283829</v>
      </c>
      <c r="Q20" s="150">
        <f t="shared" si="5"/>
        <v>0</v>
      </c>
      <c r="R20" s="151">
        <f t="shared" si="6"/>
        <v>0</v>
      </c>
      <c r="S20" s="152">
        <f t="shared" si="7"/>
        <v>0</v>
      </c>
      <c r="T20" s="331"/>
      <c r="U20" s="335">
        <f>'③取引基本表（★43部門）'!BS15</f>
        <v>7.9230889395867071E-3</v>
      </c>
      <c r="V20" s="151">
        <f t="shared" si="8"/>
        <v>0</v>
      </c>
      <c r="W20" s="335">
        <f>'③取引基本表（★43部門）'!BP15</f>
        <v>2.4257912862843622E-2</v>
      </c>
      <c r="X20" s="152">
        <f>V20*W20</f>
        <v>0</v>
      </c>
      <c r="Y20" s="153">
        <v>0</v>
      </c>
      <c r="Z20" s="151">
        <f t="shared" si="25"/>
        <v>0</v>
      </c>
      <c r="AA20" s="153">
        <f t="shared" si="26"/>
        <v>0</v>
      </c>
      <c r="AB20" s="151">
        <f t="shared" si="27"/>
        <v>0</v>
      </c>
      <c r="AD20" s="151">
        <f t="shared" si="10"/>
        <v>0</v>
      </c>
      <c r="AE20" s="245">
        <f t="shared" si="11"/>
        <v>0</v>
      </c>
      <c r="AF20" s="245">
        <f t="shared" si="12"/>
        <v>0</v>
      </c>
      <c r="AG20" s="152">
        <f t="shared" si="13"/>
        <v>0</v>
      </c>
      <c r="AI20" s="176">
        <f t="shared" si="14"/>
        <v>0</v>
      </c>
      <c r="AJ20" s="259">
        <f t="shared" si="15"/>
        <v>0</v>
      </c>
      <c r="AK20" s="259">
        <f t="shared" si="16"/>
        <v>0</v>
      </c>
      <c r="AL20" s="260">
        <f t="shared" si="17"/>
        <v>0</v>
      </c>
      <c r="AN20" s="176">
        <f t="shared" si="18"/>
        <v>0</v>
      </c>
      <c r="AO20" s="259">
        <f t="shared" si="19"/>
        <v>0</v>
      </c>
      <c r="AP20" s="259">
        <f t="shared" si="20"/>
        <v>0</v>
      </c>
      <c r="AQ20" s="260">
        <f t="shared" si="21"/>
        <v>0</v>
      </c>
      <c r="AR20" s="172"/>
      <c r="AS20" s="166" t="s">
        <v>38</v>
      </c>
      <c r="AT20" s="173">
        <v>0.10475</v>
      </c>
      <c r="AU20" s="164">
        <f t="shared" si="22"/>
        <v>0</v>
      </c>
      <c r="AV20" s="174">
        <f t="shared" si="23"/>
        <v>0</v>
      </c>
      <c r="AW20" s="175">
        <f t="shared" si="24"/>
        <v>0</v>
      </c>
    </row>
    <row r="21" spans="1:49">
      <c r="A21" s="107">
        <v>10</v>
      </c>
      <c r="B21" s="138">
        <v>10</v>
      </c>
      <c r="C21" s="219" t="s">
        <v>40</v>
      </c>
      <c r="D21" s="346">
        <f>②マージン剥ぎ取り!I15</f>
        <v>0</v>
      </c>
      <c r="E21" s="343">
        <f>'③取引基本表（★43部門）'!BP16</f>
        <v>0.20621889005927668</v>
      </c>
      <c r="F21" s="339">
        <f t="shared" si="1"/>
        <v>0</v>
      </c>
      <c r="G21" s="323">
        <v>0</v>
      </c>
      <c r="H21" s="323">
        <v>0</v>
      </c>
      <c r="I21" s="412">
        <f t="shared" si="2"/>
        <v>0</v>
      </c>
      <c r="J21" s="412">
        <f t="shared" si="3"/>
        <v>0</v>
      </c>
      <c r="K21" s="412">
        <v>0</v>
      </c>
      <c r="L21" s="417">
        <v>0</v>
      </c>
      <c r="M21" s="125">
        <f t="shared" si="4"/>
        <v>0</v>
      </c>
      <c r="N21" s="327">
        <v>0.17033523513723373</v>
      </c>
      <c r="O21" s="148">
        <v>1.7183754768576347E-2</v>
      </c>
      <c r="P21" s="149">
        <v>6.4515040005401578E-2</v>
      </c>
      <c r="Q21" s="150">
        <f t="shared" si="5"/>
        <v>0</v>
      </c>
      <c r="R21" s="151">
        <f t="shared" si="6"/>
        <v>0</v>
      </c>
      <c r="S21" s="152">
        <f t="shared" si="7"/>
        <v>0</v>
      </c>
      <c r="T21" s="331"/>
      <c r="U21" s="335">
        <f>'③取引基本表（★43部門）'!BS16</f>
        <v>2.4099656578431855E-2</v>
      </c>
      <c r="V21" s="151">
        <f t="shared" si="8"/>
        <v>0</v>
      </c>
      <c r="W21" s="335">
        <f>'③取引基本表（★43部門）'!BP16</f>
        <v>0.20621889005927668</v>
      </c>
      <c r="X21" s="152">
        <f t="shared" si="9"/>
        <v>0</v>
      </c>
      <c r="Y21" s="153">
        <v>0</v>
      </c>
      <c r="Z21" s="151">
        <f t="shared" si="25"/>
        <v>0</v>
      </c>
      <c r="AA21" s="153">
        <f t="shared" si="26"/>
        <v>0</v>
      </c>
      <c r="AB21" s="151">
        <f t="shared" si="27"/>
        <v>0</v>
      </c>
      <c r="AD21" s="151">
        <f t="shared" si="10"/>
        <v>0</v>
      </c>
      <c r="AE21" s="245">
        <f t="shared" si="11"/>
        <v>0</v>
      </c>
      <c r="AF21" s="245">
        <f t="shared" si="12"/>
        <v>0</v>
      </c>
      <c r="AG21" s="152">
        <f t="shared" si="13"/>
        <v>0</v>
      </c>
      <c r="AI21" s="176">
        <f t="shared" si="14"/>
        <v>0</v>
      </c>
      <c r="AJ21" s="259">
        <f t="shared" si="15"/>
        <v>0</v>
      </c>
      <c r="AK21" s="259">
        <f t="shared" si="16"/>
        <v>0</v>
      </c>
      <c r="AL21" s="260">
        <f t="shared" si="17"/>
        <v>0</v>
      </c>
      <c r="AN21" s="176">
        <f t="shared" si="18"/>
        <v>0</v>
      </c>
      <c r="AO21" s="259">
        <f t="shared" si="19"/>
        <v>0</v>
      </c>
      <c r="AP21" s="259">
        <f t="shared" si="20"/>
        <v>0</v>
      </c>
      <c r="AQ21" s="260">
        <f t="shared" si="21"/>
        <v>0</v>
      </c>
      <c r="AR21" s="172"/>
      <c r="AS21" s="166" t="s">
        <v>40</v>
      </c>
      <c r="AT21" s="173">
        <v>4.5599999999999998E-3</v>
      </c>
      <c r="AU21" s="164">
        <f t="shared" si="22"/>
        <v>0</v>
      </c>
      <c r="AV21" s="174">
        <f t="shared" si="23"/>
        <v>0</v>
      </c>
      <c r="AW21" s="175">
        <f t="shared" si="24"/>
        <v>0</v>
      </c>
    </row>
    <row r="22" spans="1:49">
      <c r="A22" s="107">
        <v>11</v>
      </c>
      <c r="B22" s="138">
        <v>11</v>
      </c>
      <c r="C22" s="219" t="s">
        <v>42</v>
      </c>
      <c r="D22" s="346">
        <f>②マージン剥ぎ取り!I16</f>
        <v>0</v>
      </c>
      <c r="E22" s="343">
        <f>'③取引基本表（★43部門）'!BP17</f>
        <v>0.61371800311129965</v>
      </c>
      <c r="F22" s="339">
        <f t="shared" si="1"/>
        <v>0</v>
      </c>
      <c r="G22" s="323">
        <v>0</v>
      </c>
      <c r="H22" s="323">
        <v>0</v>
      </c>
      <c r="I22" s="412">
        <f t="shared" si="2"/>
        <v>0</v>
      </c>
      <c r="J22" s="412">
        <f t="shared" si="3"/>
        <v>0</v>
      </c>
      <c r="K22" s="412">
        <v>0</v>
      </c>
      <c r="L22" s="417">
        <v>0</v>
      </c>
      <c r="M22" s="125">
        <f t="shared" si="4"/>
        <v>0</v>
      </c>
      <c r="N22" s="327">
        <v>0.41574862851790734</v>
      </c>
      <c r="O22" s="148">
        <v>0.15726327996075107</v>
      </c>
      <c r="P22" s="149">
        <v>0.11828196779804648</v>
      </c>
      <c r="Q22" s="150">
        <f t="shared" si="5"/>
        <v>0</v>
      </c>
      <c r="R22" s="151">
        <f t="shared" si="6"/>
        <v>0</v>
      </c>
      <c r="S22" s="152">
        <f t="shared" si="7"/>
        <v>0</v>
      </c>
      <c r="T22" s="331"/>
      <c r="U22" s="335">
        <f>'③取引基本表（★43部門）'!BS17</f>
        <v>2.8736808426567845E-4</v>
      </c>
      <c r="V22" s="151">
        <f t="shared" si="8"/>
        <v>0</v>
      </c>
      <c r="W22" s="335">
        <f>'③取引基本表（★43部門）'!BP17</f>
        <v>0.61371800311129965</v>
      </c>
      <c r="X22" s="152">
        <f t="shared" si="9"/>
        <v>0</v>
      </c>
      <c r="Y22" s="153">
        <v>0</v>
      </c>
      <c r="Z22" s="151">
        <f t="shared" si="25"/>
        <v>0</v>
      </c>
      <c r="AA22" s="153">
        <f t="shared" si="26"/>
        <v>0</v>
      </c>
      <c r="AB22" s="151">
        <f t="shared" si="27"/>
        <v>0</v>
      </c>
      <c r="AD22" s="151">
        <f t="shared" si="10"/>
        <v>0</v>
      </c>
      <c r="AE22" s="245">
        <f t="shared" si="11"/>
        <v>0</v>
      </c>
      <c r="AF22" s="245">
        <f t="shared" si="12"/>
        <v>0</v>
      </c>
      <c r="AG22" s="152">
        <f t="shared" si="13"/>
        <v>0</v>
      </c>
      <c r="AI22" s="176">
        <f t="shared" si="14"/>
        <v>0</v>
      </c>
      <c r="AJ22" s="259">
        <f t="shared" si="15"/>
        <v>0</v>
      </c>
      <c r="AK22" s="259">
        <f t="shared" si="16"/>
        <v>0</v>
      </c>
      <c r="AL22" s="260">
        <f t="shared" si="17"/>
        <v>0</v>
      </c>
      <c r="AN22" s="176">
        <f t="shared" si="18"/>
        <v>0</v>
      </c>
      <c r="AO22" s="259">
        <f t="shared" si="19"/>
        <v>0</v>
      </c>
      <c r="AP22" s="259">
        <f t="shared" si="20"/>
        <v>0</v>
      </c>
      <c r="AQ22" s="260">
        <f t="shared" si="21"/>
        <v>0</v>
      </c>
      <c r="AR22" s="172"/>
      <c r="AS22" s="166" t="s">
        <v>42</v>
      </c>
      <c r="AT22" s="173">
        <v>7.5439999999999993E-2</v>
      </c>
      <c r="AU22" s="164">
        <f t="shared" si="22"/>
        <v>0</v>
      </c>
      <c r="AV22" s="174">
        <f t="shared" si="23"/>
        <v>0</v>
      </c>
      <c r="AW22" s="175">
        <f t="shared" si="24"/>
        <v>0</v>
      </c>
    </row>
    <row r="23" spans="1:49">
      <c r="A23" s="107">
        <v>12</v>
      </c>
      <c r="B23" s="138">
        <v>12</v>
      </c>
      <c r="C23" s="219" t="s">
        <v>44</v>
      </c>
      <c r="D23" s="346">
        <f>②マージン剥ぎ取り!I17</f>
        <v>0</v>
      </c>
      <c r="E23" s="343">
        <f>'③取引基本表（★43部門）'!BP18</f>
        <v>0.36783212083536354</v>
      </c>
      <c r="F23" s="339">
        <f t="shared" si="1"/>
        <v>0</v>
      </c>
      <c r="G23" s="323">
        <v>0</v>
      </c>
      <c r="H23" s="323">
        <v>0</v>
      </c>
      <c r="I23" s="412">
        <f t="shared" si="2"/>
        <v>0</v>
      </c>
      <c r="J23" s="412">
        <f t="shared" si="3"/>
        <v>0</v>
      </c>
      <c r="K23" s="412">
        <v>0</v>
      </c>
      <c r="L23" s="417">
        <v>0</v>
      </c>
      <c r="M23" s="125">
        <f t="shared" si="4"/>
        <v>0</v>
      </c>
      <c r="N23" s="327">
        <v>9.5754180873518432E-2</v>
      </c>
      <c r="O23" s="148">
        <v>2.7439519402500407E-2</v>
      </c>
      <c r="P23" s="149">
        <v>4.2661146289982139E-2</v>
      </c>
      <c r="Q23" s="150">
        <f t="shared" si="5"/>
        <v>0</v>
      </c>
      <c r="R23" s="151">
        <f t="shared" si="6"/>
        <v>0</v>
      </c>
      <c r="S23" s="152">
        <f t="shared" si="7"/>
        <v>0</v>
      </c>
      <c r="T23" s="331"/>
      <c r="U23" s="335">
        <f>'③取引基本表（★43部門）'!BS18</f>
        <v>-1.2238204751430784E-4</v>
      </c>
      <c r="V23" s="151">
        <f t="shared" si="8"/>
        <v>0</v>
      </c>
      <c r="W23" s="335">
        <f>'③取引基本表（★43部門）'!BP18</f>
        <v>0.36783212083536354</v>
      </c>
      <c r="X23" s="152">
        <f t="shared" si="9"/>
        <v>0</v>
      </c>
      <c r="Y23" s="153">
        <v>0</v>
      </c>
      <c r="Z23" s="151">
        <f t="shared" si="25"/>
        <v>0</v>
      </c>
      <c r="AA23" s="153">
        <f t="shared" si="26"/>
        <v>0</v>
      </c>
      <c r="AB23" s="151">
        <f t="shared" si="27"/>
        <v>0</v>
      </c>
      <c r="AD23" s="151">
        <f t="shared" si="10"/>
        <v>0</v>
      </c>
      <c r="AE23" s="245">
        <f t="shared" si="11"/>
        <v>0</v>
      </c>
      <c r="AF23" s="245">
        <f t="shared" si="12"/>
        <v>0</v>
      </c>
      <c r="AG23" s="152">
        <f t="shared" si="13"/>
        <v>0</v>
      </c>
      <c r="AI23" s="176">
        <f t="shared" si="14"/>
        <v>0</v>
      </c>
      <c r="AJ23" s="259">
        <f t="shared" si="15"/>
        <v>0</v>
      </c>
      <c r="AK23" s="259">
        <f t="shared" si="16"/>
        <v>0</v>
      </c>
      <c r="AL23" s="260">
        <f t="shared" si="17"/>
        <v>0</v>
      </c>
      <c r="AN23" s="176">
        <f t="shared" si="18"/>
        <v>0</v>
      </c>
      <c r="AO23" s="259">
        <f t="shared" si="19"/>
        <v>0</v>
      </c>
      <c r="AP23" s="259">
        <f t="shared" si="20"/>
        <v>0</v>
      </c>
      <c r="AQ23" s="260">
        <f t="shared" si="21"/>
        <v>0</v>
      </c>
      <c r="AR23" s="172"/>
      <c r="AS23" s="166" t="s">
        <v>255</v>
      </c>
      <c r="AT23" s="173">
        <v>2.2329999999999999E-2</v>
      </c>
      <c r="AU23" s="164">
        <f t="shared" si="22"/>
        <v>0</v>
      </c>
      <c r="AV23" s="174">
        <f t="shared" si="23"/>
        <v>0</v>
      </c>
      <c r="AW23" s="175">
        <f t="shared" si="24"/>
        <v>0</v>
      </c>
    </row>
    <row r="24" spans="1:49">
      <c r="A24" s="107">
        <v>13</v>
      </c>
      <c r="B24" s="138">
        <v>13</v>
      </c>
      <c r="C24" s="219" t="s">
        <v>46</v>
      </c>
      <c r="D24" s="346">
        <f>②マージン剥ぎ取り!I18</f>
        <v>0</v>
      </c>
      <c r="E24" s="343">
        <f>'③取引基本表（★43部門）'!BP19</f>
        <v>4.7430094860189675E-2</v>
      </c>
      <c r="F24" s="339">
        <f t="shared" si="1"/>
        <v>0</v>
      </c>
      <c r="G24" s="323">
        <v>0</v>
      </c>
      <c r="H24" s="323">
        <v>0</v>
      </c>
      <c r="I24" s="412">
        <f t="shared" si="2"/>
        <v>0</v>
      </c>
      <c r="J24" s="412">
        <f t="shared" si="3"/>
        <v>0</v>
      </c>
      <c r="K24" s="412">
        <v>0</v>
      </c>
      <c r="L24" s="417">
        <v>0</v>
      </c>
      <c r="M24" s="125">
        <f t="shared" si="4"/>
        <v>0</v>
      </c>
      <c r="N24" s="327">
        <v>0.15279319274879763</v>
      </c>
      <c r="O24" s="148">
        <v>0.12393636699963004</v>
      </c>
      <c r="P24" s="149">
        <v>-1.6648168701442843E-2</v>
      </c>
      <c r="Q24" s="150">
        <f t="shared" si="5"/>
        <v>0</v>
      </c>
      <c r="R24" s="151">
        <f t="shared" si="6"/>
        <v>0</v>
      </c>
      <c r="S24" s="152">
        <f t="shared" si="7"/>
        <v>0</v>
      </c>
      <c r="T24" s="331"/>
      <c r="U24" s="335">
        <f>'③取引基本表（★43部門）'!BS19</f>
        <v>5.7264773768640287E-4</v>
      </c>
      <c r="V24" s="151">
        <f t="shared" si="8"/>
        <v>0</v>
      </c>
      <c r="W24" s="335">
        <f>'③取引基本表（★43部門）'!BP19</f>
        <v>4.7430094860189675E-2</v>
      </c>
      <c r="X24" s="152">
        <f t="shared" si="9"/>
        <v>0</v>
      </c>
      <c r="Y24" s="153">
        <v>0</v>
      </c>
      <c r="Z24" s="151">
        <f t="shared" si="25"/>
        <v>0</v>
      </c>
      <c r="AA24" s="153">
        <f t="shared" si="26"/>
        <v>0</v>
      </c>
      <c r="AB24" s="151">
        <f t="shared" si="27"/>
        <v>0</v>
      </c>
      <c r="AD24" s="151">
        <f t="shared" si="10"/>
        <v>0</v>
      </c>
      <c r="AE24" s="245">
        <f t="shared" si="11"/>
        <v>0</v>
      </c>
      <c r="AF24" s="245">
        <f t="shared" si="12"/>
        <v>0</v>
      </c>
      <c r="AG24" s="152">
        <f t="shared" si="13"/>
        <v>0</v>
      </c>
      <c r="AI24" s="176">
        <f t="shared" si="14"/>
        <v>0</v>
      </c>
      <c r="AJ24" s="259">
        <f t="shared" si="15"/>
        <v>0</v>
      </c>
      <c r="AK24" s="259">
        <f t="shared" si="16"/>
        <v>0</v>
      </c>
      <c r="AL24" s="260">
        <f t="shared" si="17"/>
        <v>0</v>
      </c>
      <c r="AN24" s="176">
        <f t="shared" si="18"/>
        <v>0</v>
      </c>
      <c r="AO24" s="259">
        <f t="shared" si="19"/>
        <v>0</v>
      </c>
      <c r="AP24" s="259">
        <f t="shared" si="20"/>
        <v>0</v>
      </c>
      <c r="AQ24" s="260">
        <f t="shared" si="21"/>
        <v>0</v>
      </c>
      <c r="AR24" s="172"/>
      <c r="AS24" s="166" t="s">
        <v>46</v>
      </c>
      <c r="AT24" s="173">
        <v>0</v>
      </c>
      <c r="AU24" s="164">
        <f t="shared" si="22"/>
        <v>0</v>
      </c>
      <c r="AV24" s="174">
        <f t="shared" si="23"/>
        <v>0</v>
      </c>
      <c r="AW24" s="175">
        <f t="shared" si="24"/>
        <v>0</v>
      </c>
    </row>
    <row r="25" spans="1:49">
      <c r="A25" s="107">
        <v>14</v>
      </c>
      <c r="B25" s="138">
        <v>14</v>
      </c>
      <c r="C25" s="219" t="s">
        <v>48</v>
      </c>
      <c r="D25" s="346">
        <f>②マージン剥ぎ取り!I19</f>
        <v>0</v>
      </c>
      <c r="E25" s="343">
        <f>'③取引基本表（★43部門）'!BP20</f>
        <v>0.4587485178990679</v>
      </c>
      <c r="F25" s="339">
        <f t="shared" si="1"/>
        <v>0</v>
      </c>
      <c r="G25" s="323">
        <v>0</v>
      </c>
      <c r="H25" s="323">
        <v>0</v>
      </c>
      <c r="I25" s="412">
        <f t="shared" si="2"/>
        <v>0</v>
      </c>
      <c r="J25" s="412">
        <f t="shared" si="3"/>
        <v>0</v>
      </c>
      <c r="K25" s="412">
        <v>0</v>
      </c>
      <c r="L25" s="417">
        <v>0</v>
      </c>
      <c r="M25" s="125">
        <f t="shared" si="4"/>
        <v>0</v>
      </c>
      <c r="N25" s="327">
        <v>0.33866884306605816</v>
      </c>
      <c r="O25" s="148">
        <v>0.17785402578367035</v>
      </c>
      <c r="P25" s="149">
        <v>3.917518904693694E-2</v>
      </c>
      <c r="Q25" s="150">
        <f t="shared" si="5"/>
        <v>0</v>
      </c>
      <c r="R25" s="151">
        <f t="shared" si="6"/>
        <v>0</v>
      </c>
      <c r="S25" s="152">
        <f t="shared" si="7"/>
        <v>0</v>
      </c>
      <c r="T25" s="331"/>
      <c r="U25" s="335">
        <f>'③取引基本表（★43部門）'!BS20</f>
        <v>7.4765824249355302E-4</v>
      </c>
      <c r="V25" s="151">
        <f t="shared" si="8"/>
        <v>0</v>
      </c>
      <c r="W25" s="335">
        <f>'③取引基本表（★43部門）'!BP20</f>
        <v>0.4587485178990679</v>
      </c>
      <c r="X25" s="152">
        <f t="shared" si="9"/>
        <v>0</v>
      </c>
      <c r="Y25" s="153">
        <v>0</v>
      </c>
      <c r="Z25" s="151">
        <f t="shared" si="25"/>
        <v>0</v>
      </c>
      <c r="AA25" s="153">
        <f t="shared" si="26"/>
        <v>0</v>
      </c>
      <c r="AB25" s="151">
        <f t="shared" si="27"/>
        <v>0</v>
      </c>
      <c r="AD25" s="151">
        <f t="shared" si="10"/>
        <v>0</v>
      </c>
      <c r="AE25" s="245">
        <f t="shared" si="11"/>
        <v>0</v>
      </c>
      <c r="AF25" s="245">
        <f t="shared" si="12"/>
        <v>0</v>
      </c>
      <c r="AG25" s="152">
        <f t="shared" si="13"/>
        <v>0</v>
      </c>
      <c r="AI25" s="176">
        <f t="shared" si="14"/>
        <v>0</v>
      </c>
      <c r="AJ25" s="259">
        <f t="shared" si="15"/>
        <v>0</v>
      </c>
      <c r="AK25" s="259">
        <f t="shared" si="16"/>
        <v>0</v>
      </c>
      <c r="AL25" s="260">
        <f t="shared" si="17"/>
        <v>0</v>
      </c>
      <c r="AN25" s="176">
        <f t="shared" si="18"/>
        <v>0</v>
      </c>
      <c r="AO25" s="259">
        <f t="shared" si="19"/>
        <v>0</v>
      </c>
      <c r="AP25" s="259">
        <f t="shared" si="20"/>
        <v>0</v>
      </c>
      <c r="AQ25" s="260">
        <f t="shared" si="21"/>
        <v>0</v>
      </c>
      <c r="AR25" s="172"/>
      <c r="AS25" s="166" t="s">
        <v>48</v>
      </c>
      <c r="AT25" s="173">
        <v>5.5070000000000001E-2</v>
      </c>
      <c r="AU25" s="164">
        <f t="shared" si="22"/>
        <v>0</v>
      </c>
      <c r="AV25" s="174">
        <f t="shared" si="23"/>
        <v>0</v>
      </c>
      <c r="AW25" s="175">
        <f t="shared" si="24"/>
        <v>0</v>
      </c>
    </row>
    <row r="26" spans="1:49">
      <c r="A26" s="107">
        <v>15</v>
      </c>
      <c r="B26" s="138">
        <v>15</v>
      </c>
      <c r="C26" s="219" t="s">
        <v>50</v>
      </c>
      <c r="D26" s="346">
        <f>②マージン剥ぎ取り!I20</f>
        <v>0</v>
      </c>
      <c r="E26" s="343">
        <f>'③取引基本表（★43部門）'!BP21</f>
        <v>9.1391737215642532E-3</v>
      </c>
      <c r="F26" s="339">
        <f t="shared" si="1"/>
        <v>0</v>
      </c>
      <c r="G26" s="323">
        <v>0</v>
      </c>
      <c r="H26" s="323">
        <v>0</v>
      </c>
      <c r="I26" s="412">
        <f t="shared" si="2"/>
        <v>0</v>
      </c>
      <c r="J26" s="412">
        <f t="shared" si="3"/>
        <v>0</v>
      </c>
      <c r="K26" s="412">
        <v>0</v>
      </c>
      <c r="L26" s="417">
        <v>0</v>
      </c>
      <c r="M26" s="125">
        <f t="shared" si="4"/>
        <v>0</v>
      </c>
      <c r="N26" s="327">
        <v>0.53460207612456745</v>
      </c>
      <c r="O26" s="148">
        <v>0.30334486735870819</v>
      </c>
      <c r="P26" s="149">
        <v>8.2468281430219142E-2</v>
      </c>
      <c r="Q26" s="150">
        <f t="shared" si="5"/>
        <v>0</v>
      </c>
      <c r="R26" s="151">
        <f t="shared" si="6"/>
        <v>0</v>
      </c>
      <c r="S26" s="152">
        <f t="shared" si="7"/>
        <v>0</v>
      </c>
      <c r="T26" s="331"/>
      <c r="U26" s="335">
        <f>'③取引基本表（★43部門）'!BS21</f>
        <v>1.3157114323210571E-4</v>
      </c>
      <c r="V26" s="151">
        <f t="shared" si="8"/>
        <v>0</v>
      </c>
      <c r="W26" s="335">
        <f>'③取引基本表（★43部門）'!BP21</f>
        <v>9.1391737215642532E-3</v>
      </c>
      <c r="X26" s="152">
        <f t="shared" si="9"/>
        <v>0</v>
      </c>
      <c r="Y26" s="153">
        <v>0</v>
      </c>
      <c r="Z26" s="151">
        <f t="shared" si="25"/>
        <v>0</v>
      </c>
      <c r="AA26" s="153">
        <f t="shared" si="26"/>
        <v>0</v>
      </c>
      <c r="AB26" s="151">
        <f t="shared" si="27"/>
        <v>0</v>
      </c>
      <c r="AD26" s="151">
        <f t="shared" si="10"/>
        <v>0</v>
      </c>
      <c r="AE26" s="245">
        <f t="shared" si="11"/>
        <v>0</v>
      </c>
      <c r="AF26" s="245">
        <f t="shared" si="12"/>
        <v>0</v>
      </c>
      <c r="AG26" s="152">
        <f t="shared" si="13"/>
        <v>0</v>
      </c>
      <c r="AI26" s="176">
        <f t="shared" si="14"/>
        <v>0</v>
      </c>
      <c r="AJ26" s="259">
        <f t="shared" si="15"/>
        <v>0</v>
      </c>
      <c r="AK26" s="259">
        <f t="shared" si="16"/>
        <v>0</v>
      </c>
      <c r="AL26" s="260">
        <f t="shared" si="17"/>
        <v>0</v>
      </c>
      <c r="AN26" s="176">
        <f t="shared" si="18"/>
        <v>0</v>
      </c>
      <c r="AO26" s="259">
        <f t="shared" si="19"/>
        <v>0</v>
      </c>
      <c r="AP26" s="259">
        <f t="shared" si="20"/>
        <v>0</v>
      </c>
      <c r="AQ26" s="260">
        <f t="shared" si="21"/>
        <v>0</v>
      </c>
      <c r="AR26" s="172"/>
      <c r="AS26" s="166" t="s">
        <v>50</v>
      </c>
      <c r="AT26" s="173">
        <v>0.19031000000000001</v>
      </c>
      <c r="AU26" s="164">
        <f t="shared" si="22"/>
        <v>0</v>
      </c>
      <c r="AV26" s="174">
        <f t="shared" si="23"/>
        <v>0</v>
      </c>
      <c r="AW26" s="175">
        <f t="shared" si="24"/>
        <v>0</v>
      </c>
    </row>
    <row r="27" spans="1:49">
      <c r="A27" s="107">
        <v>16</v>
      </c>
      <c r="B27" s="138">
        <v>16</v>
      </c>
      <c r="C27" s="219" t="s">
        <v>52</v>
      </c>
      <c r="D27" s="346">
        <f>②マージン剥ぎ取り!I21</f>
        <v>0</v>
      </c>
      <c r="E27" s="343">
        <f>'③取引基本表（★43部門）'!BP22</f>
        <v>1.9479066504593079E-2</v>
      </c>
      <c r="F27" s="339">
        <f>D27*E27</f>
        <v>0</v>
      </c>
      <c r="G27" s="323">
        <v>0</v>
      </c>
      <c r="H27" s="323">
        <v>0</v>
      </c>
      <c r="I27" s="412">
        <f t="shared" si="2"/>
        <v>0</v>
      </c>
      <c r="J27" s="412">
        <f t="shared" si="3"/>
        <v>0</v>
      </c>
      <c r="K27" s="412">
        <v>0</v>
      </c>
      <c r="L27" s="417">
        <v>0</v>
      </c>
      <c r="M27" s="125">
        <f t="shared" si="4"/>
        <v>0</v>
      </c>
      <c r="N27" s="327">
        <v>0.30767216548834775</v>
      </c>
      <c r="O27" s="148">
        <v>0.24194815396700706</v>
      </c>
      <c r="P27" s="149">
        <v>-3.7968054464519507E-2</v>
      </c>
      <c r="Q27" s="150">
        <f t="shared" si="5"/>
        <v>0</v>
      </c>
      <c r="R27" s="151">
        <f t="shared" si="6"/>
        <v>0</v>
      </c>
      <c r="S27" s="152">
        <f t="shared" si="7"/>
        <v>0</v>
      </c>
      <c r="T27" s="331"/>
      <c r="U27" s="335">
        <f>'③取引基本表（★43部門）'!BS22</f>
        <v>2.1078950204290306E-2</v>
      </c>
      <c r="V27" s="151">
        <f t="shared" si="8"/>
        <v>0</v>
      </c>
      <c r="W27" s="335">
        <f>'③取引基本表（★43部門）'!BP22</f>
        <v>1.9479066504593079E-2</v>
      </c>
      <c r="X27" s="152">
        <f t="shared" si="9"/>
        <v>0</v>
      </c>
      <c r="Y27" s="153">
        <v>0</v>
      </c>
      <c r="Z27" s="151">
        <f t="shared" si="25"/>
        <v>0</v>
      </c>
      <c r="AA27" s="153">
        <f t="shared" si="26"/>
        <v>0</v>
      </c>
      <c r="AB27" s="151">
        <f t="shared" si="27"/>
        <v>0</v>
      </c>
      <c r="AD27" s="151">
        <f t="shared" si="10"/>
        <v>0</v>
      </c>
      <c r="AE27" s="245">
        <f t="shared" si="11"/>
        <v>0</v>
      </c>
      <c r="AF27" s="245">
        <f t="shared" si="12"/>
        <v>0</v>
      </c>
      <c r="AG27" s="152">
        <f t="shared" si="13"/>
        <v>0</v>
      </c>
      <c r="AI27" s="176">
        <f t="shared" si="14"/>
        <v>0</v>
      </c>
      <c r="AJ27" s="259">
        <f t="shared" si="15"/>
        <v>0</v>
      </c>
      <c r="AK27" s="259">
        <f t="shared" si="16"/>
        <v>0</v>
      </c>
      <c r="AL27" s="260">
        <f t="shared" si="17"/>
        <v>0</v>
      </c>
      <c r="AN27" s="176">
        <f t="shared" si="18"/>
        <v>0</v>
      </c>
      <c r="AO27" s="259">
        <f t="shared" si="19"/>
        <v>0</v>
      </c>
      <c r="AP27" s="259">
        <f t="shared" si="20"/>
        <v>0</v>
      </c>
      <c r="AQ27" s="260">
        <f t="shared" si="21"/>
        <v>0</v>
      </c>
      <c r="AR27" s="172"/>
      <c r="AS27" s="166" t="s">
        <v>52</v>
      </c>
      <c r="AT27" s="173">
        <v>0.11705</v>
      </c>
      <c r="AU27" s="164">
        <f t="shared" si="22"/>
        <v>0</v>
      </c>
      <c r="AV27" s="174">
        <f t="shared" si="23"/>
        <v>0</v>
      </c>
      <c r="AW27" s="175">
        <f t="shared" si="24"/>
        <v>0</v>
      </c>
    </row>
    <row r="28" spans="1:49">
      <c r="A28" s="107">
        <v>17</v>
      </c>
      <c r="B28" s="138">
        <v>17</v>
      </c>
      <c r="C28" s="219" t="s">
        <v>54</v>
      </c>
      <c r="D28" s="346">
        <f>②マージン剥ぎ取り!I22</f>
        <v>0</v>
      </c>
      <c r="E28" s="343">
        <f>'③取引基本表（★43部門）'!BP23</f>
        <v>0.1997692496831911</v>
      </c>
      <c r="F28" s="339">
        <f t="shared" si="1"/>
        <v>0</v>
      </c>
      <c r="G28" s="323">
        <v>0</v>
      </c>
      <c r="H28" s="323">
        <v>0</v>
      </c>
      <c r="I28" s="412">
        <f t="shared" si="2"/>
        <v>0</v>
      </c>
      <c r="J28" s="412">
        <f t="shared" si="3"/>
        <v>0</v>
      </c>
      <c r="K28" s="412">
        <v>0</v>
      </c>
      <c r="L28" s="417">
        <v>0</v>
      </c>
      <c r="M28" s="125">
        <f t="shared" si="4"/>
        <v>0</v>
      </c>
      <c r="N28" s="327">
        <v>0.30424847354758511</v>
      </c>
      <c r="O28" s="148">
        <v>0.11495009323242295</v>
      </c>
      <c r="P28" s="149">
        <v>4.2576139812072686E-2</v>
      </c>
      <c r="Q28" s="150">
        <f t="shared" si="5"/>
        <v>0</v>
      </c>
      <c r="R28" s="151">
        <f t="shared" si="6"/>
        <v>0</v>
      </c>
      <c r="S28" s="152">
        <f t="shared" si="7"/>
        <v>0</v>
      </c>
      <c r="T28" s="331"/>
      <c r="U28" s="335">
        <f>'③取引基本表（★43部門）'!BS23</f>
        <v>2.0275739701320974E-2</v>
      </c>
      <c r="V28" s="151">
        <f t="shared" si="8"/>
        <v>0</v>
      </c>
      <c r="W28" s="335">
        <f>'③取引基本表（★43部門）'!BP23</f>
        <v>0.1997692496831911</v>
      </c>
      <c r="X28" s="152">
        <f t="shared" si="9"/>
        <v>0</v>
      </c>
      <c r="Y28" s="153">
        <v>0</v>
      </c>
      <c r="Z28" s="151">
        <f t="shared" si="25"/>
        <v>0</v>
      </c>
      <c r="AA28" s="153">
        <f t="shared" si="26"/>
        <v>0</v>
      </c>
      <c r="AB28" s="151">
        <f t="shared" si="27"/>
        <v>0</v>
      </c>
      <c r="AD28" s="151">
        <f t="shared" si="10"/>
        <v>0</v>
      </c>
      <c r="AE28" s="245">
        <f t="shared" si="11"/>
        <v>0</v>
      </c>
      <c r="AF28" s="245">
        <f t="shared" si="12"/>
        <v>0</v>
      </c>
      <c r="AG28" s="152">
        <f t="shared" si="13"/>
        <v>0</v>
      </c>
      <c r="AI28" s="176">
        <f t="shared" si="14"/>
        <v>0</v>
      </c>
      <c r="AJ28" s="259">
        <f t="shared" si="15"/>
        <v>0</v>
      </c>
      <c r="AK28" s="259">
        <f t="shared" si="16"/>
        <v>0</v>
      </c>
      <c r="AL28" s="260">
        <f t="shared" si="17"/>
        <v>0</v>
      </c>
      <c r="AN28" s="176">
        <f t="shared" si="18"/>
        <v>0</v>
      </c>
      <c r="AO28" s="259">
        <f t="shared" si="19"/>
        <v>0</v>
      </c>
      <c r="AP28" s="259">
        <f t="shared" si="20"/>
        <v>0</v>
      </c>
      <c r="AQ28" s="260">
        <f t="shared" si="21"/>
        <v>0</v>
      </c>
      <c r="AR28" s="172"/>
      <c r="AS28" s="166" t="s">
        <v>54</v>
      </c>
      <c r="AT28" s="173">
        <v>3.47E-3</v>
      </c>
      <c r="AU28" s="164">
        <f t="shared" si="22"/>
        <v>0</v>
      </c>
      <c r="AV28" s="174">
        <f t="shared" si="23"/>
        <v>0</v>
      </c>
      <c r="AW28" s="175">
        <f t="shared" si="24"/>
        <v>0</v>
      </c>
    </row>
    <row r="29" spans="1:49">
      <c r="A29" s="107">
        <v>18</v>
      </c>
      <c r="B29" s="138">
        <v>18</v>
      </c>
      <c r="C29" s="219" t="s">
        <v>56</v>
      </c>
      <c r="D29" s="346">
        <f>②マージン剥ぎ取り!I23</f>
        <v>0</v>
      </c>
      <c r="E29" s="343">
        <f>'③取引基本表（★43部門）'!BP24</f>
        <v>8.3762138739505554E-2</v>
      </c>
      <c r="F29" s="339">
        <f t="shared" si="1"/>
        <v>0</v>
      </c>
      <c r="G29" s="323">
        <v>0</v>
      </c>
      <c r="H29" s="323">
        <v>0</v>
      </c>
      <c r="I29" s="412">
        <f t="shared" si="2"/>
        <v>0</v>
      </c>
      <c r="J29" s="412">
        <f t="shared" si="3"/>
        <v>0</v>
      </c>
      <c r="K29" s="412">
        <v>0</v>
      </c>
      <c r="L29" s="417">
        <v>0</v>
      </c>
      <c r="M29" s="125">
        <f t="shared" si="4"/>
        <v>0</v>
      </c>
      <c r="N29" s="327">
        <v>0.33160621761658032</v>
      </c>
      <c r="O29" s="148">
        <v>0.20423143350604492</v>
      </c>
      <c r="P29" s="149">
        <v>6.0880829015544043E-2</v>
      </c>
      <c r="Q29" s="150">
        <f t="shared" si="5"/>
        <v>0</v>
      </c>
      <c r="R29" s="151">
        <f t="shared" si="6"/>
        <v>0</v>
      </c>
      <c r="S29" s="152">
        <f t="shared" si="7"/>
        <v>0</v>
      </c>
      <c r="T29" s="331"/>
      <c r="U29" s="335">
        <f>'③取引基本表（★43部門）'!BS24</f>
        <v>7.2802699255098487E-4</v>
      </c>
      <c r="V29" s="151">
        <f t="shared" si="8"/>
        <v>0</v>
      </c>
      <c r="W29" s="335">
        <f>'③取引基本表（★43部門）'!BP24</f>
        <v>8.3762138739505554E-2</v>
      </c>
      <c r="X29" s="152">
        <f t="shared" si="9"/>
        <v>0</v>
      </c>
      <c r="Y29" s="153">
        <v>0</v>
      </c>
      <c r="Z29" s="151">
        <f t="shared" si="25"/>
        <v>0</v>
      </c>
      <c r="AA29" s="153">
        <f t="shared" si="26"/>
        <v>0</v>
      </c>
      <c r="AB29" s="151">
        <f t="shared" si="27"/>
        <v>0</v>
      </c>
      <c r="AD29" s="151">
        <f t="shared" si="10"/>
        <v>0</v>
      </c>
      <c r="AE29" s="245">
        <f t="shared" si="11"/>
        <v>0</v>
      </c>
      <c r="AF29" s="245">
        <f t="shared" si="12"/>
        <v>0</v>
      </c>
      <c r="AG29" s="152">
        <f t="shared" si="13"/>
        <v>0</v>
      </c>
      <c r="AI29" s="176">
        <f t="shared" si="14"/>
        <v>0</v>
      </c>
      <c r="AJ29" s="259">
        <f t="shared" si="15"/>
        <v>0</v>
      </c>
      <c r="AK29" s="259">
        <f t="shared" si="16"/>
        <v>0</v>
      </c>
      <c r="AL29" s="260">
        <f t="shared" si="17"/>
        <v>0</v>
      </c>
      <c r="AN29" s="176">
        <f t="shared" si="18"/>
        <v>0</v>
      </c>
      <c r="AO29" s="259">
        <f t="shared" si="19"/>
        <v>0</v>
      </c>
      <c r="AP29" s="259">
        <f t="shared" si="20"/>
        <v>0</v>
      </c>
      <c r="AQ29" s="260">
        <f t="shared" si="21"/>
        <v>0</v>
      </c>
      <c r="AR29" s="172"/>
      <c r="AS29" s="166" t="s">
        <v>56</v>
      </c>
      <c r="AT29" s="173">
        <v>8.5919999999999996E-2</v>
      </c>
      <c r="AU29" s="164">
        <f t="shared" si="22"/>
        <v>0</v>
      </c>
      <c r="AV29" s="174">
        <f t="shared" si="23"/>
        <v>0</v>
      </c>
      <c r="AW29" s="175">
        <f t="shared" si="24"/>
        <v>0</v>
      </c>
    </row>
    <row r="30" spans="1:49">
      <c r="A30" s="107">
        <v>19</v>
      </c>
      <c r="B30" s="138">
        <v>19</v>
      </c>
      <c r="C30" s="219" t="s">
        <v>58</v>
      </c>
      <c r="D30" s="346">
        <f>②マージン剥ぎ取り!I24</f>
        <v>0</v>
      </c>
      <c r="E30" s="343">
        <f>'③取引基本表（★43部門）'!BP25</f>
        <v>0.1866674107320806</v>
      </c>
      <c r="F30" s="339">
        <f t="shared" si="1"/>
        <v>0</v>
      </c>
      <c r="G30" s="323">
        <v>0</v>
      </c>
      <c r="H30" s="323">
        <v>0</v>
      </c>
      <c r="I30" s="412">
        <f t="shared" si="2"/>
        <v>0</v>
      </c>
      <c r="J30" s="412">
        <f t="shared" si="3"/>
        <v>0</v>
      </c>
      <c r="K30" s="412">
        <v>0</v>
      </c>
      <c r="L30" s="417">
        <v>0</v>
      </c>
      <c r="M30" s="125">
        <f t="shared" si="4"/>
        <v>0</v>
      </c>
      <c r="N30" s="327">
        <v>0.45066441524117173</v>
      </c>
      <c r="O30" s="148">
        <v>0.25941560825196386</v>
      </c>
      <c r="P30" s="149">
        <v>6.7028852507158065E-2</v>
      </c>
      <c r="Q30" s="150">
        <f t="shared" si="5"/>
        <v>0</v>
      </c>
      <c r="R30" s="151">
        <f t="shared" si="6"/>
        <v>0</v>
      </c>
      <c r="S30" s="152">
        <f t="shared" si="7"/>
        <v>0</v>
      </c>
      <c r="T30" s="331"/>
      <c r="U30" s="335">
        <f>'③取引基本表（★43部門）'!BS25</f>
        <v>1.0084197177945169E-2</v>
      </c>
      <c r="V30" s="151">
        <f t="shared" si="8"/>
        <v>0</v>
      </c>
      <c r="W30" s="335">
        <f>'③取引基本表（★43部門）'!BP25</f>
        <v>0.1866674107320806</v>
      </c>
      <c r="X30" s="152">
        <f t="shared" si="9"/>
        <v>0</v>
      </c>
      <c r="Y30" s="153">
        <v>0</v>
      </c>
      <c r="Z30" s="151">
        <f t="shared" si="25"/>
        <v>0</v>
      </c>
      <c r="AA30" s="153">
        <f t="shared" si="26"/>
        <v>0</v>
      </c>
      <c r="AB30" s="151">
        <f t="shared" si="27"/>
        <v>0</v>
      </c>
      <c r="AD30" s="151">
        <f t="shared" si="10"/>
        <v>0</v>
      </c>
      <c r="AE30" s="245">
        <f t="shared" si="11"/>
        <v>0</v>
      </c>
      <c r="AF30" s="245">
        <f t="shared" si="12"/>
        <v>0</v>
      </c>
      <c r="AG30" s="152">
        <f t="shared" si="13"/>
        <v>0</v>
      </c>
      <c r="AI30" s="176">
        <f t="shared" si="14"/>
        <v>0</v>
      </c>
      <c r="AJ30" s="259">
        <f t="shared" si="15"/>
        <v>0</v>
      </c>
      <c r="AK30" s="259">
        <f t="shared" si="16"/>
        <v>0</v>
      </c>
      <c r="AL30" s="260">
        <f t="shared" si="17"/>
        <v>0</v>
      </c>
      <c r="AN30" s="176">
        <f t="shared" si="18"/>
        <v>0</v>
      </c>
      <c r="AO30" s="259">
        <f t="shared" si="19"/>
        <v>0</v>
      </c>
      <c r="AP30" s="259">
        <f t="shared" si="20"/>
        <v>0</v>
      </c>
      <c r="AQ30" s="260">
        <f t="shared" si="21"/>
        <v>0</v>
      </c>
      <c r="AR30" s="172"/>
      <c r="AS30" s="166" t="s">
        <v>58</v>
      </c>
      <c r="AT30" s="173">
        <v>0.128</v>
      </c>
      <c r="AU30" s="164">
        <f t="shared" si="22"/>
        <v>0</v>
      </c>
      <c r="AV30" s="174">
        <f t="shared" si="23"/>
        <v>0</v>
      </c>
      <c r="AW30" s="175">
        <f t="shared" si="24"/>
        <v>0</v>
      </c>
    </row>
    <row r="31" spans="1:49">
      <c r="A31" s="107">
        <v>20</v>
      </c>
      <c r="B31" s="138">
        <v>20</v>
      </c>
      <c r="C31" s="219" t="s">
        <v>60</v>
      </c>
      <c r="D31" s="346">
        <f>②マージン剥ぎ取り!I25</f>
        <v>0</v>
      </c>
      <c r="E31" s="343">
        <f>'③取引基本表（★43部門）'!BP26</f>
        <v>0.99607167925721551</v>
      </c>
      <c r="F31" s="339">
        <f t="shared" si="1"/>
        <v>0</v>
      </c>
      <c r="G31" s="323">
        <v>0</v>
      </c>
      <c r="H31" s="323">
        <v>0</v>
      </c>
      <c r="I31" s="412">
        <f t="shared" si="2"/>
        <v>0</v>
      </c>
      <c r="J31" s="412">
        <f t="shared" si="3"/>
        <v>0</v>
      </c>
      <c r="K31" s="412">
        <v>0</v>
      </c>
      <c r="L31" s="417">
        <v>0</v>
      </c>
      <c r="M31" s="125">
        <f t="shared" si="4"/>
        <v>0</v>
      </c>
      <c r="N31" s="327">
        <v>0.40916869393075472</v>
      </c>
      <c r="O31" s="148">
        <v>0.23826336077400825</v>
      </c>
      <c r="P31" s="149">
        <v>6.0837091613748687E-2</v>
      </c>
      <c r="Q31" s="150">
        <f t="shared" si="5"/>
        <v>0</v>
      </c>
      <c r="R31" s="151">
        <f t="shared" si="6"/>
        <v>0</v>
      </c>
      <c r="S31" s="152">
        <f t="shared" si="7"/>
        <v>0</v>
      </c>
      <c r="T31" s="331"/>
      <c r="U31" s="335">
        <f>'③取引基本表（★43部門）'!BS26</f>
        <v>0</v>
      </c>
      <c r="V31" s="151">
        <f t="shared" si="8"/>
        <v>0</v>
      </c>
      <c r="W31" s="335">
        <f>'③取引基本表（★43部門）'!BP26</f>
        <v>0.99607167925721551</v>
      </c>
      <c r="X31" s="152">
        <f t="shared" si="9"/>
        <v>0</v>
      </c>
      <c r="Y31" s="153">
        <v>0</v>
      </c>
      <c r="Z31" s="151">
        <f t="shared" si="25"/>
        <v>0</v>
      </c>
      <c r="AA31" s="153">
        <f t="shared" si="26"/>
        <v>0</v>
      </c>
      <c r="AB31" s="151">
        <f t="shared" si="27"/>
        <v>0</v>
      </c>
      <c r="AD31" s="151">
        <f t="shared" si="10"/>
        <v>0</v>
      </c>
      <c r="AE31" s="245">
        <f t="shared" si="11"/>
        <v>0</v>
      </c>
      <c r="AF31" s="245">
        <f t="shared" si="12"/>
        <v>0</v>
      </c>
      <c r="AG31" s="152">
        <f t="shared" si="13"/>
        <v>0</v>
      </c>
      <c r="AI31" s="176">
        <f t="shared" si="14"/>
        <v>0</v>
      </c>
      <c r="AJ31" s="259">
        <f t="shared" si="15"/>
        <v>0</v>
      </c>
      <c r="AK31" s="259">
        <f t="shared" si="16"/>
        <v>0</v>
      </c>
      <c r="AL31" s="260">
        <f t="shared" si="17"/>
        <v>0</v>
      </c>
      <c r="AN31" s="176">
        <f t="shared" si="18"/>
        <v>0</v>
      </c>
      <c r="AO31" s="259">
        <f t="shared" si="19"/>
        <v>0</v>
      </c>
      <c r="AP31" s="259">
        <f t="shared" si="20"/>
        <v>0</v>
      </c>
      <c r="AQ31" s="260">
        <f t="shared" si="21"/>
        <v>0</v>
      </c>
      <c r="AR31" s="172"/>
      <c r="AS31" s="166" t="s">
        <v>60</v>
      </c>
      <c r="AT31" s="173">
        <v>6.268E-2</v>
      </c>
      <c r="AU31" s="164">
        <f t="shared" si="22"/>
        <v>0</v>
      </c>
      <c r="AV31" s="174">
        <f t="shared" si="23"/>
        <v>0</v>
      </c>
      <c r="AW31" s="175">
        <f t="shared" si="24"/>
        <v>0</v>
      </c>
    </row>
    <row r="32" spans="1:49">
      <c r="A32" s="107">
        <v>21</v>
      </c>
      <c r="B32" s="138">
        <v>21</v>
      </c>
      <c r="C32" s="219" t="s">
        <v>62</v>
      </c>
      <c r="D32" s="346">
        <f>②マージン剥ぎ取り!I26</f>
        <v>0</v>
      </c>
      <c r="E32" s="343">
        <f>'③取引基本表（★43部門）'!BP27</f>
        <v>1</v>
      </c>
      <c r="F32" s="339">
        <f t="shared" si="1"/>
        <v>0</v>
      </c>
      <c r="G32" s="323">
        <v>0</v>
      </c>
      <c r="H32" s="323">
        <v>0</v>
      </c>
      <c r="I32" s="412">
        <f t="shared" si="2"/>
        <v>0</v>
      </c>
      <c r="J32" s="412">
        <f t="shared" si="3"/>
        <v>0</v>
      </c>
      <c r="K32" s="412">
        <v>0</v>
      </c>
      <c r="L32" s="417">
        <v>0</v>
      </c>
      <c r="M32" s="125">
        <f t="shared" si="4"/>
        <v>0</v>
      </c>
      <c r="N32" s="327">
        <v>0.38603990353710915</v>
      </c>
      <c r="O32" s="148">
        <v>0.23803323793497352</v>
      </c>
      <c r="P32" s="149">
        <v>2.2748209745372359E-2</v>
      </c>
      <c r="Q32" s="150">
        <f t="shared" si="5"/>
        <v>0</v>
      </c>
      <c r="R32" s="151">
        <f t="shared" si="6"/>
        <v>0</v>
      </c>
      <c r="S32" s="152">
        <f t="shared" si="7"/>
        <v>0</v>
      </c>
      <c r="T32" s="331"/>
      <c r="U32" s="335">
        <f>'③取引基本表（★43部門）'!BS27</f>
        <v>0</v>
      </c>
      <c r="V32" s="151">
        <f t="shared" si="8"/>
        <v>0</v>
      </c>
      <c r="W32" s="335">
        <f>'③取引基本表（★43部門）'!BP27</f>
        <v>1</v>
      </c>
      <c r="X32" s="152">
        <f t="shared" si="9"/>
        <v>0</v>
      </c>
      <c r="Y32" s="153">
        <v>0</v>
      </c>
      <c r="Z32" s="151">
        <f t="shared" si="25"/>
        <v>0</v>
      </c>
      <c r="AA32" s="153">
        <f t="shared" si="26"/>
        <v>0</v>
      </c>
      <c r="AB32" s="151">
        <f t="shared" si="27"/>
        <v>0</v>
      </c>
      <c r="AD32" s="151">
        <f t="shared" si="10"/>
        <v>0</v>
      </c>
      <c r="AE32" s="245">
        <f t="shared" si="11"/>
        <v>0</v>
      </c>
      <c r="AF32" s="245">
        <f t="shared" si="12"/>
        <v>0</v>
      </c>
      <c r="AG32" s="152">
        <f t="shared" si="13"/>
        <v>0</v>
      </c>
      <c r="AI32" s="176">
        <f t="shared" si="14"/>
        <v>0</v>
      </c>
      <c r="AJ32" s="259">
        <f t="shared" si="15"/>
        <v>0</v>
      </c>
      <c r="AK32" s="259">
        <f t="shared" si="16"/>
        <v>0</v>
      </c>
      <c r="AL32" s="260">
        <f t="shared" si="17"/>
        <v>0</v>
      </c>
      <c r="AN32" s="176">
        <f t="shared" si="18"/>
        <v>0</v>
      </c>
      <c r="AO32" s="259">
        <f t="shared" si="19"/>
        <v>0</v>
      </c>
      <c r="AP32" s="259">
        <f t="shared" si="20"/>
        <v>0</v>
      </c>
      <c r="AQ32" s="260">
        <f t="shared" si="21"/>
        <v>0</v>
      </c>
      <c r="AR32" s="172"/>
      <c r="AS32" s="166" t="s">
        <v>62</v>
      </c>
      <c r="AT32" s="173">
        <v>8.1600000000000006E-2</v>
      </c>
      <c r="AU32" s="164">
        <f t="shared" si="22"/>
        <v>0</v>
      </c>
      <c r="AV32" s="174">
        <f t="shared" si="23"/>
        <v>0</v>
      </c>
      <c r="AW32" s="175">
        <f t="shared" si="24"/>
        <v>0</v>
      </c>
    </row>
    <row r="33" spans="1:49">
      <c r="A33" s="107">
        <v>22</v>
      </c>
      <c r="B33" s="138">
        <v>22</v>
      </c>
      <c r="C33" s="219" t="s">
        <v>64</v>
      </c>
      <c r="D33" s="346">
        <f>②マージン剥ぎ取り!I27</f>
        <v>0</v>
      </c>
      <c r="E33" s="343">
        <f>'③取引基本表（★43部門）'!BP28</f>
        <v>0.99041464926330258</v>
      </c>
      <c r="F33" s="339">
        <f t="shared" si="1"/>
        <v>0</v>
      </c>
      <c r="G33" s="323">
        <v>0</v>
      </c>
      <c r="H33" s="323">
        <v>0</v>
      </c>
      <c r="I33" s="412">
        <f t="shared" si="2"/>
        <v>0</v>
      </c>
      <c r="J33" s="412">
        <f t="shared" si="3"/>
        <v>0</v>
      </c>
      <c r="K33" s="412">
        <v>0</v>
      </c>
      <c r="L33" s="417">
        <v>0</v>
      </c>
      <c r="M33" s="125">
        <f t="shared" si="4"/>
        <v>0</v>
      </c>
      <c r="N33" s="327">
        <v>0.49357442296175424</v>
      </c>
      <c r="O33" s="148">
        <v>0.13187954309449637</v>
      </c>
      <c r="P33" s="149">
        <v>9.4391973935068429E-2</v>
      </c>
      <c r="Q33" s="150">
        <f t="shared" si="5"/>
        <v>0</v>
      </c>
      <c r="R33" s="151">
        <f t="shared" si="6"/>
        <v>0</v>
      </c>
      <c r="S33" s="152">
        <f t="shared" si="7"/>
        <v>0</v>
      </c>
      <c r="T33" s="331"/>
      <c r="U33" s="335">
        <f>'③取引基本表（★43部門）'!BS28</f>
        <v>2.6908596064895065E-2</v>
      </c>
      <c r="V33" s="151">
        <f t="shared" si="8"/>
        <v>0</v>
      </c>
      <c r="W33" s="335">
        <f>'③取引基本表（★43部門）'!BP28</f>
        <v>0.99041464926330258</v>
      </c>
      <c r="X33" s="152">
        <f t="shared" si="9"/>
        <v>0</v>
      </c>
      <c r="Y33" s="153">
        <v>0</v>
      </c>
      <c r="Z33" s="151">
        <f t="shared" si="25"/>
        <v>0</v>
      </c>
      <c r="AA33" s="153">
        <f t="shared" si="26"/>
        <v>0</v>
      </c>
      <c r="AB33" s="151">
        <f t="shared" si="27"/>
        <v>0</v>
      </c>
      <c r="AD33" s="151">
        <f t="shared" si="10"/>
        <v>0</v>
      </c>
      <c r="AE33" s="245">
        <f t="shared" si="11"/>
        <v>0</v>
      </c>
      <c r="AF33" s="245">
        <f t="shared" si="12"/>
        <v>0</v>
      </c>
      <c r="AG33" s="152">
        <f t="shared" si="13"/>
        <v>0</v>
      </c>
      <c r="AI33" s="176">
        <f t="shared" si="14"/>
        <v>0</v>
      </c>
      <c r="AJ33" s="259">
        <f t="shared" si="15"/>
        <v>0</v>
      </c>
      <c r="AK33" s="259">
        <f t="shared" si="16"/>
        <v>0</v>
      </c>
      <c r="AL33" s="260">
        <f t="shared" si="17"/>
        <v>0</v>
      </c>
      <c r="AN33" s="176">
        <f t="shared" si="18"/>
        <v>0</v>
      </c>
      <c r="AO33" s="259">
        <f t="shared" si="19"/>
        <v>0</v>
      </c>
      <c r="AP33" s="259">
        <f t="shared" si="20"/>
        <v>0</v>
      </c>
      <c r="AQ33" s="260">
        <f t="shared" si="21"/>
        <v>0</v>
      </c>
      <c r="AR33" s="172"/>
      <c r="AS33" s="166" t="s">
        <v>64</v>
      </c>
      <c r="AT33" s="173">
        <v>1.4109999999999999E-2</v>
      </c>
      <c r="AU33" s="164">
        <f t="shared" si="22"/>
        <v>0</v>
      </c>
      <c r="AV33" s="174">
        <f t="shared" si="23"/>
        <v>0</v>
      </c>
      <c r="AW33" s="175">
        <f t="shared" si="24"/>
        <v>0</v>
      </c>
    </row>
    <row r="34" spans="1:49">
      <c r="A34" s="107">
        <v>23</v>
      </c>
      <c r="B34" s="138">
        <v>23</v>
      </c>
      <c r="C34" s="219" t="s">
        <v>66</v>
      </c>
      <c r="D34" s="346">
        <f>②マージン剥ぎ取り!I28</f>
        <v>0</v>
      </c>
      <c r="E34" s="343">
        <f>'③取引基本表（★43部門）'!BP29</f>
        <v>0.99392084637327938</v>
      </c>
      <c r="F34" s="339">
        <f t="shared" si="1"/>
        <v>0</v>
      </c>
      <c r="G34" s="323">
        <v>0</v>
      </c>
      <c r="H34" s="323">
        <v>0</v>
      </c>
      <c r="I34" s="412">
        <f t="shared" si="2"/>
        <v>0</v>
      </c>
      <c r="J34" s="412">
        <f t="shared" si="3"/>
        <v>0</v>
      </c>
      <c r="K34" s="412">
        <v>0</v>
      </c>
      <c r="L34" s="417">
        <v>0</v>
      </c>
      <c r="M34" s="125">
        <f t="shared" si="4"/>
        <v>0</v>
      </c>
      <c r="N34" s="327">
        <v>0.6265959791048259</v>
      </c>
      <c r="O34" s="148">
        <v>0.24195367285830946</v>
      </c>
      <c r="P34" s="149">
        <v>0.18421973634749245</v>
      </c>
      <c r="Q34" s="150">
        <f t="shared" si="5"/>
        <v>0</v>
      </c>
      <c r="R34" s="151">
        <f t="shared" si="6"/>
        <v>0</v>
      </c>
      <c r="S34" s="152">
        <f t="shared" si="7"/>
        <v>0</v>
      </c>
      <c r="T34" s="331"/>
      <c r="U34" s="335">
        <f>'③取引基本表（★43部門）'!BS29</f>
        <v>5.9236252486276923E-3</v>
      </c>
      <c r="V34" s="151">
        <f t="shared" si="8"/>
        <v>0</v>
      </c>
      <c r="W34" s="335">
        <f>'③取引基本表（★43部門）'!BP29</f>
        <v>0.99392084637327938</v>
      </c>
      <c r="X34" s="152">
        <f t="shared" si="9"/>
        <v>0</v>
      </c>
      <c r="Y34" s="153">
        <v>0</v>
      </c>
      <c r="Z34" s="151">
        <f t="shared" si="25"/>
        <v>0</v>
      </c>
      <c r="AA34" s="153">
        <f t="shared" si="26"/>
        <v>0</v>
      </c>
      <c r="AB34" s="151">
        <f t="shared" si="27"/>
        <v>0</v>
      </c>
      <c r="AD34" s="151">
        <f t="shared" si="10"/>
        <v>0</v>
      </c>
      <c r="AE34" s="245">
        <f t="shared" si="11"/>
        <v>0</v>
      </c>
      <c r="AF34" s="245">
        <f t="shared" si="12"/>
        <v>0</v>
      </c>
      <c r="AG34" s="152">
        <f t="shared" si="13"/>
        <v>0</v>
      </c>
      <c r="AI34" s="176">
        <f t="shared" si="14"/>
        <v>0</v>
      </c>
      <c r="AJ34" s="259">
        <f t="shared" si="15"/>
        <v>0</v>
      </c>
      <c r="AK34" s="259">
        <f t="shared" si="16"/>
        <v>0</v>
      </c>
      <c r="AL34" s="260">
        <f t="shared" si="17"/>
        <v>0</v>
      </c>
      <c r="AN34" s="176">
        <f t="shared" si="18"/>
        <v>0</v>
      </c>
      <c r="AO34" s="259">
        <f t="shared" si="19"/>
        <v>0</v>
      </c>
      <c r="AP34" s="259">
        <f t="shared" si="20"/>
        <v>0</v>
      </c>
      <c r="AQ34" s="260">
        <f t="shared" si="21"/>
        <v>0</v>
      </c>
      <c r="AR34" s="172"/>
      <c r="AS34" s="166" t="s">
        <v>66</v>
      </c>
      <c r="AT34" s="173">
        <v>7.4709999999999999E-2</v>
      </c>
      <c r="AU34" s="164">
        <f t="shared" si="22"/>
        <v>0</v>
      </c>
      <c r="AV34" s="174">
        <f t="shared" si="23"/>
        <v>0</v>
      </c>
      <c r="AW34" s="175">
        <f t="shared" si="24"/>
        <v>0</v>
      </c>
    </row>
    <row r="35" spans="1:49">
      <c r="A35" s="107">
        <v>24</v>
      </c>
      <c r="B35" s="138">
        <v>24</v>
      </c>
      <c r="C35" s="219" t="s">
        <v>68</v>
      </c>
      <c r="D35" s="346">
        <f>②マージン剥ぎ取り!I29</f>
        <v>0</v>
      </c>
      <c r="E35" s="343">
        <f>'③取引基本表（★43部門）'!BP30</f>
        <v>0.69255220818648411</v>
      </c>
      <c r="F35" s="339">
        <f t="shared" si="1"/>
        <v>0</v>
      </c>
      <c r="G35" s="323">
        <v>0</v>
      </c>
      <c r="H35" s="323">
        <v>0</v>
      </c>
      <c r="I35" s="412">
        <f t="shared" si="2"/>
        <v>0</v>
      </c>
      <c r="J35" s="412">
        <f t="shared" si="3"/>
        <v>0</v>
      </c>
      <c r="K35" s="412">
        <v>0</v>
      </c>
      <c r="L35" s="417">
        <v>0</v>
      </c>
      <c r="M35" s="125">
        <f t="shared" si="4"/>
        <v>0</v>
      </c>
      <c r="N35" s="327">
        <v>0.64227306774676807</v>
      </c>
      <c r="O35" s="148">
        <v>0.36800546523886146</v>
      </c>
      <c r="P35" s="149">
        <v>0.16942587249625479</v>
      </c>
      <c r="Q35" s="150">
        <f t="shared" si="5"/>
        <v>0</v>
      </c>
      <c r="R35" s="151">
        <f t="shared" si="6"/>
        <v>0</v>
      </c>
      <c r="S35" s="152">
        <f t="shared" si="7"/>
        <v>0</v>
      </c>
      <c r="T35" s="331"/>
      <c r="U35" s="335">
        <f>'③取引基本表（★43部門）'!BS30</f>
        <v>0.16047627918477683</v>
      </c>
      <c r="V35" s="151">
        <f t="shared" si="8"/>
        <v>0</v>
      </c>
      <c r="W35" s="335">
        <f>'③取引基本表（★43部門）'!BP30</f>
        <v>0.69255220818648411</v>
      </c>
      <c r="X35" s="152">
        <f t="shared" si="9"/>
        <v>0</v>
      </c>
      <c r="Y35" s="153">
        <v>0</v>
      </c>
      <c r="Z35" s="151">
        <f t="shared" si="25"/>
        <v>0</v>
      </c>
      <c r="AA35" s="153">
        <f t="shared" si="26"/>
        <v>0</v>
      </c>
      <c r="AB35" s="151">
        <f t="shared" si="27"/>
        <v>0</v>
      </c>
      <c r="AD35" s="151">
        <f t="shared" si="10"/>
        <v>0</v>
      </c>
      <c r="AE35" s="245">
        <f t="shared" si="11"/>
        <v>0</v>
      </c>
      <c r="AF35" s="245">
        <f t="shared" si="12"/>
        <v>0</v>
      </c>
      <c r="AG35" s="152">
        <f t="shared" si="13"/>
        <v>0</v>
      </c>
      <c r="AI35" s="176">
        <f t="shared" si="14"/>
        <v>0</v>
      </c>
      <c r="AJ35" s="259">
        <f t="shared" si="15"/>
        <v>0</v>
      </c>
      <c r="AK35" s="259">
        <f t="shared" si="16"/>
        <v>0</v>
      </c>
      <c r="AL35" s="260">
        <f t="shared" si="17"/>
        <v>0</v>
      </c>
      <c r="AN35" s="176">
        <f t="shared" si="18"/>
        <v>0</v>
      </c>
      <c r="AO35" s="259">
        <f t="shared" si="19"/>
        <v>0</v>
      </c>
      <c r="AP35" s="259">
        <f t="shared" si="20"/>
        <v>0</v>
      </c>
      <c r="AQ35" s="260">
        <f t="shared" si="21"/>
        <v>0</v>
      </c>
      <c r="AR35" s="172"/>
      <c r="AS35" s="166" t="s">
        <v>68</v>
      </c>
      <c r="AT35" s="173">
        <v>0.15426000000000001</v>
      </c>
      <c r="AU35" s="164">
        <f t="shared" si="22"/>
        <v>0</v>
      </c>
      <c r="AV35" s="174">
        <f t="shared" si="23"/>
        <v>0</v>
      </c>
      <c r="AW35" s="175">
        <f t="shared" si="24"/>
        <v>0</v>
      </c>
    </row>
    <row r="36" spans="1:49">
      <c r="A36" s="107">
        <v>25</v>
      </c>
      <c r="B36" s="138">
        <v>25</v>
      </c>
      <c r="C36" s="219" t="s">
        <v>69</v>
      </c>
      <c r="D36" s="346">
        <f>②マージン剥ぎ取り!I30</f>
        <v>0</v>
      </c>
      <c r="E36" s="343">
        <f>'③取引基本表（★43部門）'!BP31</f>
        <v>0.77482220407362101</v>
      </c>
      <c r="F36" s="339">
        <f t="shared" si="1"/>
        <v>0</v>
      </c>
      <c r="G36" s="323">
        <v>0</v>
      </c>
      <c r="H36" s="323">
        <v>0</v>
      </c>
      <c r="I36" s="412">
        <f t="shared" si="2"/>
        <v>0</v>
      </c>
      <c r="J36" s="412">
        <f t="shared" si="3"/>
        <v>0</v>
      </c>
      <c r="K36" s="412">
        <v>0</v>
      </c>
      <c r="L36" s="417">
        <v>0</v>
      </c>
      <c r="M36" s="125">
        <f t="shared" si="4"/>
        <v>0</v>
      </c>
      <c r="N36" s="327">
        <v>0.7602971508165397</v>
      </c>
      <c r="O36" s="148">
        <v>0.3584962097199032</v>
      </c>
      <c r="P36" s="149">
        <v>0.28567729492754268</v>
      </c>
      <c r="Q36" s="150">
        <f t="shared" si="5"/>
        <v>0</v>
      </c>
      <c r="R36" s="151">
        <f t="shared" si="6"/>
        <v>0</v>
      </c>
      <c r="S36" s="152">
        <f t="shared" si="7"/>
        <v>0</v>
      </c>
      <c r="T36" s="331"/>
      <c r="U36" s="335">
        <f>'③取引基本表（★43部門）'!BS31</f>
        <v>5.5733536273119971E-2</v>
      </c>
      <c r="V36" s="151">
        <f t="shared" si="8"/>
        <v>0</v>
      </c>
      <c r="W36" s="335">
        <f>'③取引基本表（★43部門）'!BP31</f>
        <v>0.77482220407362101</v>
      </c>
      <c r="X36" s="152">
        <f t="shared" si="9"/>
        <v>0</v>
      </c>
      <c r="Y36" s="153">
        <v>0</v>
      </c>
      <c r="Z36" s="151">
        <f t="shared" si="25"/>
        <v>0</v>
      </c>
      <c r="AA36" s="153">
        <f t="shared" si="26"/>
        <v>0</v>
      </c>
      <c r="AB36" s="151">
        <f t="shared" si="27"/>
        <v>0</v>
      </c>
      <c r="AD36" s="151">
        <f t="shared" si="10"/>
        <v>0</v>
      </c>
      <c r="AE36" s="245">
        <f t="shared" si="11"/>
        <v>0</v>
      </c>
      <c r="AF36" s="245">
        <f t="shared" si="12"/>
        <v>0</v>
      </c>
      <c r="AG36" s="152">
        <f t="shared" si="13"/>
        <v>0</v>
      </c>
      <c r="AI36" s="176">
        <f t="shared" si="14"/>
        <v>0</v>
      </c>
      <c r="AJ36" s="259">
        <f t="shared" si="15"/>
        <v>0</v>
      </c>
      <c r="AK36" s="259">
        <f t="shared" si="16"/>
        <v>0</v>
      </c>
      <c r="AL36" s="260">
        <f t="shared" si="17"/>
        <v>0</v>
      </c>
      <c r="AN36" s="176">
        <f t="shared" si="18"/>
        <v>0</v>
      </c>
      <c r="AO36" s="259">
        <f t="shared" si="19"/>
        <v>0</v>
      </c>
      <c r="AP36" s="259">
        <f t="shared" si="20"/>
        <v>0</v>
      </c>
      <c r="AQ36" s="260">
        <f t="shared" si="21"/>
        <v>0</v>
      </c>
      <c r="AR36" s="172"/>
      <c r="AS36" s="166" t="s">
        <v>69</v>
      </c>
      <c r="AT36" s="173">
        <v>7.5520000000000004E-2</v>
      </c>
      <c r="AU36" s="164">
        <f t="shared" si="22"/>
        <v>0</v>
      </c>
      <c r="AV36" s="174">
        <f t="shared" si="23"/>
        <v>0</v>
      </c>
      <c r="AW36" s="175">
        <f t="shared" si="24"/>
        <v>0</v>
      </c>
    </row>
    <row r="37" spans="1:49">
      <c r="A37" s="107">
        <v>26</v>
      </c>
      <c r="B37" s="138">
        <v>26</v>
      </c>
      <c r="C37" s="219" t="s">
        <v>70</v>
      </c>
      <c r="D37" s="346">
        <f>②マージン剥ぎ取り!I31</f>
        <v>0</v>
      </c>
      <c r="E37" s="343">
        <f>'③取引基本表（★43部門）'!BP32</f>
        <v>0.98482347530650727</v>
      </c>
      <c r="F37" s="339">
        <f t="shared" si="1"/>
        <v>0</v>
      </c>
      <c r="G37" s="323">
        <v>0</v>
      </c>
      <c r="H37" s="323">
        <v>0</v>
      </c>
      <c r="I37" s="412">
        <f t="shared" si="2"/>
        <v>0</v>
      </c>
      <c r="J37" s="412">
        <f t="shared" si="3"/>
        <v>0</v>
      </c>
      <c r="K37" s="412">
        <v>0</v>
      </c>
      <c r="L37" s="417">
        <v>0</v>
      </c>
      <c r="M37" s="125">
        <f t="shared" si="4"/>
        <v>0</v>
      </c>
      <c r="N37" s="327">
        <v>0.81767747885589503</v>
      </c>
      <c r="O37" s="148">
        <v>5.8712325330346274E-2</v>
      </c>
      <c r="P37" s="149">
        <v>0.42621250642671249</v>
      </c>
      <c r="Q37" s="150">
        <f t="shared" si="5"/>
        <v>0</v>
      </c>
      <c r="R37" s="151">
        <f t="shared" si="6"/>
        <v>0</v>
      </c>
      <c r="S37" s="152">
        <f t="shared" si="7"/>
        <v>0</v>
      </c>
      <c r="T37" s="331"/>
      <c r="U37" s="335">
        <f>'③取引基本表（★43部門）'!BS32</f>
        <v>0.20215467587135599</v>
      </c>
      <c r="V37" s="151">
        <f t="shared" si="8"/>
        <v>0</v>
      </c>
      <c r="W37" s="335">
        <f>'③取引基本表（★43部門）'!BP32</f>
        <v>0.98482347530650727</v>
      </c>
      <c r="X37" s="152">
        <f t="shared" si="9"/>
        <v>0</v>
      </c>
      <c r="Y37" s="153">
        <v>0</v>
      </c>
      <c r="Z37" s="151">
        <f t="shared" si="25"/>
        <v>0</v>
      </c>
      <c r="AA37" s="153">
        <f t="shared" si="26"/>
        <v>0</v>
      </c>
      <c r="AB37" s="151">
        <f t="shared" si="27"/>
        <v>0</v>
      </c>
      <c r="AD37" s="151">
        <f t="shared" si="10"/>
        <v>0</v>
      </c>
      <c r="AE37" s="245">
        <f t="shared" si="11"/>
        <v>0</v>
      </c>
      <c r="AF37" s="245">
        <f t="shared" si="12"/>
        <v>0</v>
      </c>
      <c r="AG37" s="152">
        <f t="shared" si="13"/>
        <v>0</v>
      </c>
      <c r="AI37" s="176">
        <f t="shared" si="14"/>
        <v>0</v>
      </c>
      <c r="AJ37" s="259">
        <f t="shared" si="15"/>
        <v>0</v>
      </c>
      <c r="AK37" s="259">
        <f t="shared" si="16"/>
        <v>0</v>
      </c>
      <c r="AL37" s="260">
        <f t="shared" si="17"/>
        <v>0</v>
      </c>
      <c r="AN37" s="176">
        <f t="shared" si="18"/>
        <v>0</v>
      </c>
      <c r="AO37" s="259">
        <f t="shared" si="19"/>
        <v>0</v>
      </c>
      <c r="AP37" s="259">
        <f t="shared" si="20"/>
        <v>0</v>
      </c>
      <c r="AQ37" s="260">
        <f t="shared" si="21"/>
        <v>0</v>
      </c>
      <c r="AR37" s="172"/>
      <c r="AS37" s="166" t="s">
        <v>70</v>
      </c>
      <c r="AT37" s="173">
        <v>3.1329999999999997E-2</v>
      </c>
      <c r="AU37" s="164">
        <f t="shared" si="22"/>
        <v>0</v>
      </c>
      <c r="AV37" s="174">
        <f t="shared" si="23"/>
        <v>0</v>
      </c>
      <c r="AW37" s="175">
        <f t="shared" si="24"/>
        <v>0</v>
      </c>
    </row>
    <row r="38" spans="1:49">
      <c r="A38" s="107">
        <v>27</v>
      </c>
      <c r="B38" s="138">
        <v>27</v>
      </c>
      <c r="C38" s="337" t="s">
        <v>71</v>
      </c>
      <c r="D38" s="346">
        <f>②マージン剥ぎ取り!I32</f>
        <v>0</v>
      </c>
      <c r="E38" s="344">
        <v>1</v>
      </c>
      <c r="F38" s="340">
        <f>D38*E38</f>
        <v>0</v>
      </c>
      <c r="G38" s="323">
        <v>0</v>
      </c>
      <c r="H38" s="323">
        <v>0</v>
      </c>
      <c r="I38" s="412">
        <f t="shared" si="2"/>
        <v>0</v>
      </c>
      <c r="J38" s="412">
        <f t="shared" si="3"/>
        <v>0</v>
      </c>
      <c r="K38" s="412">
        <v>0</v>
      </c>
      <c r="L38" s="417">
        <v>0</v>
      </c>
      <c r="M38" s="125">
        <f t="shared" si="4"/>
        <v>0</v>
      </c>
      <c r="N38" s="327">
        <v>0.51924940479323334</v>
      </c>
      <c r="O38" s="148">
        <v>0.25728257537995708</v>
      </c>
      <c r="P38" s="149">
        <v>6.5486676346839134E-2</v>
      </c>
      <c r="Q38" s="150">
        <f t="shared" si="5"/>
        <v>0</v>
      </c>
      <c r="R38" s="151">
        <f t="shared" si="6"/>
        <v>0</v>
      </c>
      <c r="S38" s="152">
        <f t="shared" si="7"/>
        <v>0</v>
      </c>
      <c r="T38" s="331"/>
      <c r="U38" s="335">
        <f>'③取引基本表（★43部門）'!BS33</f>
        <v>4.3491154659999282E-2</v>
      </c>
      <c r="V38" s="151">
        <f t="shared" si="8"/>
        <v>0</v>
      </c>
      <c r="W38" s="335">
        <f>'③取引基本表（★43部門）'!BP33</f>
        <v>0.60039619113445197</v>
      </c>
      <c r="X38" s="152">
        <f t="shared" si="9"/>
        <v>0</v>
      </c>
      <c r="Y38" s="153">
        <v>0</v>
      </c>
      <c r="Z38" s="151">
        <f t="shared" si="25"/>
        <v>0</v>
      </c>
      <c r="AA38" s="153">
        <f t="shared" si="26"/>
        <v>0</v>
      </c>
      <c r="AB38" s="151">
        <f t="shared" si="27"/>
        <v>0</v>
      </c>
      <c r="AD38" s="151">
        <f t="shared" si="10"/>
        <v>0</v>
      </c>
      <c r="AE38" s="245">
        <f t="shared" si="11"/>
        <v>0</v>
      </c>
      <c r="AF38" s="245">
        <f t="shared" si="12"/>
        <v>0</v>
      </c>
      <c r="AG38" s="152">
        <f t="shared" si="13"/>
        <v>0</v>
      </c>
      <c r="AI38" s="176">
        <f t="shared" si="14"/>
        <v>0</v>
      </c>
      <c r="AJ38" s="259">
        <f t="shared" si="15"/>
        <v>0</v>
      </c>
      <c r="AK38" s="259">
        <f t="shared" si="16"/>
        <v>0</v>
      </c>
      <c r="AL38" s="260">
        <f t="shared" si="17"/>
        <v>0</v>
      </c>
      <c r="AN38" s="176">
        <f t="shared" si="18"/>
        <v>0</v>
      </c>
      <c r="AO38" s="259">
        <f t="shared" si="19"/>
        <v>0</v>
      </c>
      <c r="AP38" s="259">
        <f t="shared" si="20"/>
        <v>0</v>
      </c>
      <c r="AQ38" s="260">
        <f t="shared" si="21"/>
        <v>0</v>
      </c>
      <c r="AR38" s="172"/>
      <c r="AS38" s="177" t="s">
        <v>13</v>
      </c>
      <c r="AT38" s="178">
        <v>4.5429999999999998E-2</v>
      </c>
      <c r="AU38" s="179">
        <f>SUM(AD38:AD39)</f>
        <v>0</v>
      </c>
      <c r="AV38" s="174">
        <f t="shared" si="23"/>
        <v>0</v>
      </c>
      <c r="AW38" s="175">
        <f t="shared" si="24"/>
        <v>0</v>
      </c>
    </row>
    <row r="39" spans="1:49">
      <c r="A39" s="107">
        <v>28</v>
      </c>
      <c r="B39" s="138">
        <v>27</v>
      </c>
      <c r="C39" s="337" t="s">
        <v>72</v>
      </c>
      <c r="D39" s="346">
        <f>②マージン剥ぎ取り!I33</f>
        <v>0</v>
      </c>
      <c r="E39" s="343">
        <f>'③取引基本表（★43部門）'!BP34</f>
        <v>0.31157809658516866</v>
      </c>
      <c r="F39" s="339">
        <f t="shared" si="1"/>
        <v>0</v>
      </c>
      <c r="G39" s="323">
        <v>0</v>
      </c>
      <c r="H39" s="323">
        <v>0</v>
      </c>
      <c r="I39" s="412">
        <f t="shared" si="2"/>
        <v>0</v>
      </c>
      <c r="J39" s="412">
        <f t="shared" si="3"/>
        <v>0</v>
      </c>
      <c r="K39" s="412">
        <v>0</v>
      </c>
      <c r="L39" s="417">
        <v>0</v>
      </c>
      <c r="M39" s="125">
        <f t="shared" si="4"/>
        <v>0</v>
      </c>
      <c r="N39" s="327">
        <v>0.55438046742394564</v>
      </c>
      <c r="O39" s="148">
        <v>0.58480219349784568</v>
      </c>
      <c r="P39" s="149">
        <v>-0.13265439352395875</v>
      </c>
      <c r="Q39" s="150">
        <f t="shared" si="5"/>
        <v>0</v>
      </c>
      <c r="R39" s="151">
        <f t="shared" si="6"/>
        <v>0</v>
      </c>
      <c r="S39" s="152">
        <f t="shared" si="7"/>
        <v>0</v>
      </c>
      <c r="T39" s="331"/>
      <c r="U39" s="335">
        <f>'③取引基本表（★43部門）'!BS34</f>
        <v>3.8343590313356517E-4</v>
      </c>
      <c r="V39" s="151">
        <f t="shared" si="8"/>
        <v>0</v>
      </c>
      <c r="W39" s="335">
        <f>'③取引基本表（★43部門）'!BP34</f>
        <v>0.31157809658516866</v>
      </c>
      <c r="X39" s="152">
        <f t="shared" si="9"/>
        <v>0</v>
      </c>
      <c r="Y39" s="153">
        <v>0</v>
      </c>
      <c r="Z39" s="151">
        <f t="shared" si="25"/>
        <v>0</v>
      </c>
      <c r="AA39" s="153">
        <f t="shared" si="26"/>
        <v>0</v>
      </c>
      <c r="AB39" s="151">
        <f t="shared" si="27"/>
        <v>0</v>
      </c>
      <c r="AD39" s="151">
        <f t="shared" si="10"/>
        <v>0</v>
      </c>
      <c r="AE39" s="245">
        <f t="shared" si="11"/>
        <v>0</v>
      </c>
      <c r="AF39" s="245">
        <f t="shared" si="12"/>
        <v>0</v>
      </c>
      <c r="AG39" s="152">
        <f t="shared" si="13"/>
        <v>0</v>
      </c>
      <c r="AI39" s="176">
        <f t="shared" si="14"/>
        <v>0</v>
      </c>
      <c r="AJ39" s="259">
        <f t="shared" si="15"/>
        <v>0</v>
      </c>
      <c r="AK39" s="259">
        <f t="shared" si="16"/>
        <v>0</v>
      </c>
      <c r="AL39" s="260">
        <f t="shared" si="17"/>
        <v>0</v>
      </c>
      <c r="AN39" s="176">
        <f t="shared" si="18"/>
        <v>0</v>
      </c>
      <c r="AO39" s="259">
        <f t="shared" si="19"/>
        <v>0</v>
      </c>
      <c r="AP39" s="259">
        <f t="shared" si="20"/>
        <v>0</v>
      </c>
      <c r="AQ39" s="260">
        <f t="shared" si="21"/>
        <v>0</v>
      </c>
      <c r="AR39" s="172"/>
      <c r="AS39" s="177" t="s">
        <v>17</v>
      </c>
      <c r="AT39" s="178">
        <v>4.1149999999999999E-2</v>
      </c>
      <c r="AU39" s="179">
        <f>SUM(AD40:AD41)</f>
        <v>0</v>
      </c>
      <c r="AV39" s="174">
        <f t="shared" si="23"/>
        <v>0</v>
      </c>
      <c r="AW39" s="175">
        <f t="shared" si="24"/>
        <v>0</v>
      </c>
    </row>
    <row r="40" spans="1:49">
      <c r="A40" s="107">
        <v>29</v>
      </c>
      <c r="B40" s="138">
        <v>28</v>
      </c>
      <c r="C40" s="337" t="s">
        <v>153</v>
      </c>
      <c r="D40" s="346">
        <f>②マージン剥ぎ取り!I34</f>
        <v>0</v>
      </c>
      <c r="E40" s="343">
        <f>'③取引基本表（★43部門）'!BP35</f>
        <v>0.39273218785286379</v>
      </c>
      <c r="F40" s="340">
        <f>D40*E40</f>
        <v>0</v>
      </c>
      <c r="G40" s="323">
        <v>0</v>
      </c>
      <c r="H40" s="323">
        <v>0</v>
      </c>
      <c r="I40" s="412">
        <f t="shared" si="2"/>
        <v>0</v>
      </c>
      <c r="J40" s="412">
        <f t="shared" si="3"/>
        <v>0</v>
      </c>
      <c r="K40" s="412">
        <v>0</v>
      </c>
      <c r="L40" s="417">
        <v>0</v>
      </c>
      <c r="M40" s="125">
        <f t="shared" si="4"/>
        <v>0</v>
      </c>
      <c r="N40" s="327">
        <v>0.59530988733861467</v>
      </c>
      <c r="O40" s="148">
        <v>0.37264603492228832</v>
      </c>
      <c r="P40" s="149">
        <v>4.3310216276966094E-2</v>
      </c>
      <c r="Q40" s="150">
        <f t="shared" si="5"/>
        <v>0</v>
      </c>
      <c r="R40" s="151">
        <f t="shared" si="6"/>
        <v>0</v>
      </c>
      <c r="S40" s="152">
        <f t="shared" si="7"/>
        <v>0</v>
      </c>
      <c r="T40" s="331"/>
      <c r="U40" s="335">
        <f>'③取引基本表（★43部門）'!BS35</f>
        <v>5.916942269923839E-3</v>
      </c>
      <c r="V40" s="151">
        <f t="shared" si="8"/>
        <v>0</v>
      </c>
      <c r="W40" s="335">
        <f>'③取引基本表（★43部門）'!BP35</f>
        <v>0.39273218785286379</v>
      </c>
      <c r="X40" s="152">
        <f t="shared" si="9"/>
        <v>0</v>
      </c>
      <c r="Y40" s="153">
        <v>0</v>
      </c>
      <c r="Z40" s="151">
        <f t="shared" si="25"/>
        <v>0</v>
      </c>
      <c r="AA40" s="153">
        <f t="shared" si="26"/>
        <v>0</v>
      </c>
      <c r="AB40" s="151">
        <f t="shared" si="27"/>
        <v>0</v>
      </c>
      <c r="AD40" s="151">
        <f t="shared" si="10"/>
        <v>0</v>
      </c>
      <c r="AE40" s="245">
        <f t="shared" si="11"/>
        <v>0</v>
      </c>
      <c r="AF40" s="245">
        <f t="shared" si="12"/>
        <v>0</v>
      </c>
      <c r="AG40" s="152">
        <f t="shared" si="13"/>
        <v>0</v>
      </c>
      <c r="AI40" s="176">
        <f t="shared" si="14"/>
        <v>0</v>
      </c>
      <c r="AJ40" s="259">
        <f t="shared" si="15"/>
        <v>0</v>
      </c>
      <c r="AK40" s="259">
        <f t="shared" si="16"/>
        <v>0</v>
      </c>
      <c r="AL40" s="260">
        <f t="shared" si="17"/>
        <v>0</v>
      </c>
      <c r="AN40" s="176">
        <f t="shared" si="18"/>
        <v>0</v>
      </c>
      <c r="AO40" s="259">
        <f t="shared" si="19"/>
        <v>0</v>
      </c>
      <c r="AP40" s="259">
        <f t="shared" si="20"/>
        <v>0</v>
      </c>
      <c r="AQ40" s="260">
        <f t="shared" si="21"/>
        <v>0</v>
      </c>
      <c r="AR40" s="172"/>
      <c r="AS40" s="166" t="s">
        <v>74</v>
      </c>
      <c r="AT40" s="173">
        <v>8.1259999999999999E-2</v>
      </c>
      <c r="AU40" s="164">
        <f>AD42</f>
        <v>0</v>
      </c>
      <c r="AV40" s="174">
        <f t="shared" si="23"/>
        <v>0</v>
      </c>
      <c r="AW40" s="175">
        <f t="shared" si="24"/>
        <v>0</v>
      </c>
    </row>
    <row r="41" spans="1:49">
      <c r="A41" s="107">
        <v>30</v>
      </c>
      <c r="B41" s="138">
        <v>28</v>
      </c>
      <c r="C41" s="337" t="s">
        <v>73</v>
      </c>
      <c r="D41" s="346">
        <f>②マージン剥ぎ取り!I35</f>
        <v>0</v>
      </c>
      <c r="E41" s="343">
        <f>'③取引基本表（★43部門）'!BP36</f>
        <v>0.94223473107347433</v>
      </c>
      <c r="F41" s="339">
        <f t="shared" si="1"/>
        <v>0</v>
      </c>
      <c r="G41" s="323">
        <v>0</v>
      </c>
      <c r="H41" s="323">
        <v>0</v>
      </c>
      <c r="I41" s="412">
        <f t="shared" si="2"/>
        <v>0</v>
      </c>
      <c r="J41" s="412">
        <f t="shared" si="3"/>
        <v>0</v>
      </c>
      <c r="K41" s="412">
        <v>0</v>
      </c>
      <c r="L41" s="417">
        <v>0</v>
      </c>
      <c r="M41" s="125">
        <f t="shared" si="4"/>
        <v>0</v>
      </c>
      <c r="N41" s="327">
        <v>0.5717584404745345</v>
      </c>
      <c r="O41" s="148">
        <v>0.2294060370009737</v>
      </c>
      <c r="P41" s="149">
        <v>0.19699938397949249</v>
      </c>
      <c r="Q41" s="150">
        <f t="shared" si="5"/>
        <v>0</v>
      </c>
      <c r="R41" s="151">
        <f t="shared" si="6"/>
        <v>0</v>
      </c>
      <c r="S41" s="152">
        <f t="shared" si="7"/>
        <v>0</v>
      </c>
      <c r="T41" s="331"/>
      <c r="U41" s="335">
        <f>'③取引基本表（★43部門）'!BS36</f>
        <v>4.0917790172846892E-2</v>
      </c>
      <c r="V41" s="151">
        <f t="shared" si="8"/>
        <v>0</v>
      </c>
      <c r="W41" s="335">
        <f>'③取引基本表（★43部門）'!BP36</f>
        <v>0.94223473107347433</v>
      </c>
      <c r="X41" s="152">
        <f t="shared" si="9"/>
        <v>0</v>
      </c>
      <c r="Y41" s="153">
        <v>0</v>
      </c>
      <c r="Z41" s="151">
        <f t="shared" si="25"/>
        <v>0</v>
      </c>
      <c r="AA41" s="153">
        <f t="shared" si="26"/>
        <v>0</v>
      </c>
      <c r="AB41" s="151">
        <f t="shared" si="27"/>
        <v>0</v>
      </c>
      <c r="AD41" s="151">
        <f t="shared" si="10"/>
        <v>0</v>
      </c>
      <c r="AE41" s="245">
        <f t="shared" si="11"/>
        <v>0</v>
      </c>
      <c r="AF41" s="245">
        <f t="shared" si="12"/>
        <v>0</v>
      </c>
      <c r="AG41" s="152">
        <f t="shared" si="13"/>
        <v>0</v>
      </c>
      <c r="AI41" s="176">
        <f t="shared" si="14"/>
        <v>0</v>
      </c>
      <c r="AJ41" s="259">
        <f t="shared" si="15"/>
        <v>0</v>
      </c>
      <c r="AK41" s="259">
        <f t="shared" si="16"/>
        <v>0</v>
      </c>
      <c r="AL41" s="260">
        <f t="shared" si="17"/>
        <v>0</v>
      </c>
      <c r="AN41" s="176">
        <f t="shared" si="18"/>
        <v>0</v>
      </c>
      <c r="AO41" s="259">
        <f t="shared" si="19"/>
        <v>0</v>
      </c>
      <c r="AP41" s="259">
        <f t="shared" si="20"/>
        <v>0</v>
      </c>
      <c r="AQ41" s="260">
        <f t="shared" si="21"/>
        <v>0</v>
      </c>
      <c r="AR41" s="172"/>
      <c r="AS41" s="166" t="s">
        <v>75</v>
      </c>
      <c r="AT41" s="173">
        <v>6.694E-2</v>
      </c>
      <c r="AU41" s="164">
        <f>AD43</f>
        <v>0</v>
      </c>
      <c r="AV41" s="174">
        <f t="shared" si="23"/>
        <v>0</v>
      </c>
      <c r="AW41" s="175">
        <f t="shared" si="24"/>
        <v>0</v>
      </c>
    </row>
    <row r="42" spans="1:49">
      <c r="A42" s="107">
        <v>31</v>
      </c>
      <c r="B42" s="138">
        <v>29</v>
      </c>
      <c r="C42" s="219" t="s">
        <v>74</v>
      </c>
      <c r="D42" s="346">
        <f>②マージン剥ぎ取り!I36</f>
        <v>0</v>
      </c>
      <c r="E42" s="343">
        <f>'③取引基本表（★43部門）'!BP37</f>
        <v>1</v>
      </c>
      <c r="F42" s="339">
        <f t="shared" si="1"/>
        <v>0</v>
      </c>
      <c r="G42" s="323">
        <v>0</v>
      </c>
      <c r="H42" s="323">
        <v>0</v>
      </c>
      <c r="I42" s="412">
        <f t="shared" si="2"/>
        <v>0</v>
      </c>
      <c r="J42" s="412">
        <f t="shared" si="3"/>
        <v>0</v>
      </c>
      <c r="K42" s="412">
        <v>0</v>
      </c>
      <c r="L42" s="417">
        <v>0</v>
      </c>
      <c r="M42" s="125">
        <f t="shared" si="4"/>
        <v>0</v>
      </c>
      <c r="N42" s="327">
        <v>0.65185566936857131</v>
      </c>
      <c r="O42" s="148">
        <v>0.63119120507479909</v>
      </c>
      <c r="P42" s="149">
        <v>0</v>
      </c>
      <c r="Q42" s="150">
        <f t="shared" si="5"/>
        <v>0</v>
      </c>
      <c r="R42" s="151">
        <f t="shared" si="6"/>
        <v>0</v>
      </c>
      <c r="S42" s="152">
        <f t="shared" si="7"/>
        <v>0</v>
      </c>
      <c r="T42" s="331"/>
      <c r="U42" s="335">
        <f>'③取引基本表（★43部門）'!BS37</f>
        <v>4.1898099611468323E-3</v>
      </c>
      <c r="V42" s="151">
        <f t="shared" si="8"/>
        <v>0</v>
      </c>
      <c r="W42" s="335">
        <f>'③取引基本表（★43部門）'!BP37</f>
        <v>1</v>
      </c>
      <c r="X42" s="152">
        <f t="shared" si="9"/>
        <v>0</v>
      </c>
      <c r="Y42" s="153">
        <v>0</v>
      </c>
      <c r="Z42" s="151">
        <f t="shared" si="25"/>
        <v>0</v>
      </c>
      <c r="AA42" s="153">
        <f t="shared" si="26"/>
        <v>0</v>
      </c>
      <c r="AB42" s="151">
        <f t="shared" si="27"/>
        <v>0</v>
      </c>
      <c r="AD42" s="151">
        <f t="shared" si="10"/>
        <v>0</v>
      </c>
      <c r="AE42" s="245">
        <f t="shared" si="11"/>
        <v>0</v>
      </c>
      <c r="AF42" s="245">
        <f t="shared" si="12"/>
        <v>0</v>
      </c>
      <c r="AG42" s="152">
        <f t="shared" si="13"/>
        <v>0</v>
      </c>
      <c r="AI42" s="176">
        <f t="shared" si="14"/>
        <v>0</v>
      </c>
      <c r="AJ42" s="259">
        <f t="shared" si="15"/>
        <v>0</v>
      </c>
      <c r="AK42" s="259">
        <f t="shared" si="16"/>
        <v>0</v>
      </c>
      <c r="AL42" s="260">
        <f t="shared" si="17"/>
        <v>0</v>
      </c>
      <c r="AN42" s="176">
        <f t="shared" si="18"/>
        <v>0</v>
      </c>
      <c r="AO42" s="259">
        <f t="shared" si="19"/>
        <v>0</v>
      </c>
      <c r="AP42" s="259">
        <f t="shared" si="20"/>
        <v>0</v>
      </c>
      <c r="AQ42" s="260">
        <f t="shared" si="21"/>
        <v>0</v>
      </c>
      <c r="AR42" s="172"/>
      <c r="AS42" s="166" t="s">
        <v>76</v>
      </c>
      <c r="AT42" s="173">
        <v>0.10731</v>
      </c>
      <c r="AU42" s="164">
        <f>AD44</f>
        <v>0</v>
      </c>
      <c r="AV42" s="174">
        <f t="shared" si="23"/>
        <v>0</v>
      </c>
      <c r="AW42" s="175">
        <f t="shared" si="24"/>
        <v>0</v>
      </c>
    </row>
    <row r="43" spans="1:49">
      <c r="A43" s="107">
        <v>32</v>
      </c>
      <c r="B43" s="138">
        <v>30</v>
      </c>
      <c r="C43" s="219" t="s">
        <v>75</v>
      </c>
      <c r="D43" s="346">
        <f>②マージン剥ぎ取り!I37</f>
        <v>0</v>
      </c>
      <c r="E43" s="343">
        <f>'③取引基本表（★43部門）'!BP38</f>
        <v>0.91062435951439402</v>
      </c>
      <c r="F43" s="339">
        <f t="shared" si="1"/>
        <v>0</v>
      </c>
      <c r="G43" s="323">
        <v>0</v>
      </c>
      <c r="H43" s="323">
        <v>0</v>
      </c>
      <c r="I43" s="412">
        <f t="shared" si="2"/>
        <v>0</v>
      </c>
      <c r="J43" s="412">
        <f t="shared" si="3"/>
        <v>0</v>
      </c>
      <c r="K43" s="412">
        <v>0</v>
      </c>
      <c r="L43" s="417">
        <v>0</v>
      </c>
      <c r="M43" s="125">
        <f t="shared" si="4"/>
        <v>0</v>
      </c>
      <c r="N43" s="327">
        <v>0.81691446692152136</v>
      </c>
      <c r="O43" s="148">
        <v>0.73500265380300045</v>
      </c>
      <c r="P43" s="149">
        <v>7.7396988773405532E-3</v>
      </c>
      <c r="Q43" s="150">
        <f t="shared" si="5"/>
        <v>0</v>
      </c>
      <c r="R43" s="151">
        <f t="shared" si="6"/>
        <v>0</v>
      </c>
      <c r="S43" s="152">
        <f t="shared" si="7"/>
        <v>0</v>
      </c>
      <c r="T43" s="331"/>
      <c r="U43" s="335">
        <f>'③取引基本表（★43部門）'!BS38</f>
        <v>3.1548254030044999E-2</v>
      </c>
      <c r="V43" s="151">
        <f t="shared" si="8"/>
        <v>0</v>
      </c>
      <c r="W43" s="335">
        <f>'③取引基本表（★43部門）'!BP38</f>
        <v>0.91062435951439402</v>
      </c>
      <c r="X43" s="152">
        <f t="shared" si="9"/>
        <v>0</v>
      </c>
      <c r="Y43" s="153">
        <v>0</v>
      </c>
      <c r="Z43" s="151">
        <f t="shared" si="25"/>
        <v>0</v>
      </c>
      <c r="AA43" s="153">
        <f t="shared" si="26"/>
        <v>0</v>
      </c>
      <c r="AB43" s="151">
        <f t="shared" si="27"/>
        <v>0</v>
      </c>
      <c r="AD43" s="151">
        <f t="shared" si="10"/>
        <v>0</v>
      </c>
      <c r="AE43" s="245">
        <f t="shared" si="11"/>
        <v>0</v>
      </c>
      <c r="AF43" s="245">
        <f t="shared" si="12"/>
        <v>0</v>
      </c>
      <c r="AG43" s="152">
        <f t="shared" si="13"/>
        <v>0</v>
      </c>
      <c r="AI43" s="176">
        <f t="shared" si="14"/>
        <v>0</v>
      </c>
      <c r="AJ43" s="259">
        <f t="shared" si="15"/>
        <v>0</v>
      </c>
      <c r="AK43" s="259">
        <f t="shared" si="16"/>
        <v>0</v>
      </c>
      <c r="AL43" s="260">
        <f t="shared" si="17"/>
        <v>0</v>
      </c>
      <c r="AN43" s="176">
        <f t="shared" si="18"/>
        <v>0</v>
      </c>
      <c r="AO43" s="259">
        <f t="shared" si="19"/>
        <v>0</v>
      </c>
      <c r="AP43" s="259">
        <f t="shared" si="20"/>
        <v>0</v>
      </c>
      <c r="AQ43" s="260">
        <f t="shared" si="21"/>
        <v>0</v>
      </c>
      <c r="AR43" s="172"/>
      <c r="AS43" s="166" t="s">
        <v>77</v>
      </c>
      <c r="AT43" s="173">
        <v>0.11735</v>
      </c>
      <c r="AU43" s="164">
        <f>AD45</f>
        <v>0</v>
      </c>
      <c r="AV43" s="174">
        <f t="shared" si="23"/>
        <v>0</v>
      </c>
      <c r="AW43" s="175">
        <f t="shared" si="24"/>
        <v>0</v>
      </c>
    </row>
    <row r="44" spans="1:49">
      <c r="A44" s="107">
        <v>33</v>
      </c>
      <c r="B44" s="138">
        <v>31</v>
      </c>
      <c r="C44" s="219" t="s">
        <v>76</v>
      </c>
      <c r="D44" s="346">
        <f>②マージン剥ぎ取り!I38</f>
        <v>0</v>
      </c>
      <c r="E44" s="343">
        <f>'③取引基本表（★43部門）'!BP39</f>
        <v>0.99979771892809854</v>
      </c>
      <c r="F44" s="339">
        <f t="shared" si="1"/>
        <v>0</v>
      </c>
      <c r="G44" s="323">
        <v>0</v>
      </c>
      <c r="H44" s="323">
        <v>0</v>
      </c>
      <c r="I44" s="412">
        <f t="shared" si="2"/>
        <v>0</v>
      </c>
      <c r="J44" s="412">
        <f t="shared" si="3"/>
        <v>0</v>
      </c>
      <c r="K44" s="412">
        <v>0</v>
      </c>
      <c r="L44" s="417">
        <v>0</v>
      </c>
      <c r="M44" s="125">
        <f t="shared" si="4"/>
        <v>0</v>
      </c>
      <c r="N44" s="327">
        <v>0.62228811558175623</v>
      </c>
      <c r="O44" s="148">
        <v>0.50320074905399037</v>
      </c>
      <c r="P44" s="149">
        <v>4.8820087240823914E-2</v>
      </c>
      <c r="Q44" s="150">
        <f t="shared" si="5"/>
        <v>0</v>
      </c>
      <c r="R44" s="151">
        <f t="shared" si="6"/>
        <v>0</v>
      </c>
      <c r="S44" s="152">
        <f t="shared" si="7"/>
        <v>0</v>
      </c>
      <c r="T44" s="331"/>
      <c r="U44" s="335">
        <f>'③取引基本表（★43部門）'!BS39</f>
        <v>6.9779904450111979E-2</v>
      </c>
      <c r="V44" s="151">
        <f t="shared" si="8"/>
        <v>0</v>
      </c>
      <c r="W44" s="335">
        <f>'③取引基本表（★43部門）'!BP39</f>
        <v>0.99979771892809854</v>
      </c>
      <c r="X44" s="152">
        <f t="shared" si="9"/>
        <v>0</v>
      </c>
      <c r="Y44" s="153">
        <v>0</v>
      </c>
      <c r="Z44" s="151">
        <f t="shared" si="25"/>
        <v>0</v>
      </c>
      <c r="AA44" s="153">
        <f t="shared" si="26"/>
        <v>0</v>
      </c>
      <c r="AB44" s="151">
        <f t="shared" si="27"/>
        <v>0</v>
      </c>
      <c r="AD44" s="151">
        <f t="shared" si="10"/>
        <v>0</v>
      </c>
      <c r="AE44" s="245">
        <f t="shared" si="11"/>
        <v>0</v>
      </c>
      <c r="AF44" s="245">
        <f t="shared" si="12"/>
        <v>0</v>
      </c>
      <c r="AG44" s="152">
        <f t="shared" si="13"/>
        <v>0</v>
      </c>
      <c r="AI44" s="176">
        <f t="shared" si="14"/>
        <v>0</v>
      </c>
      <c r="AJ44" s="259">
        <f t="shared" si="15"/>
        <v>0</v>
      </c>
      <c r="AK44" s="259">
        <f t="shared" si="16"/>
        <v>0</v>
      </c>
      <c r="AL44" s="260">
        <f t="shared" si="17"/>
        <v>0</v>
      </c>
      <c r="AN44" s="176">
        <f t="shared" si="18"/>
        <v>0</v>
      </c>
      <c r="AO44" s="259">
        <f t="shared" si="19"/>
        <v>0</v>
      </c>
      <c r="AP44" s="259">
        <f t="shared" si="20"/>
        <v>0</v>
      </c>
      <c r="AQ44" s="260">
        <f t="shared" si="21"/>
        <v>0</v>
      </c>
      <c r="AR44" s="172"/>
      <c r="AS44" s="177" t="s">
        <v>16</v>
      </c>
      <c r="AT44" s="178">
        <v>0.11684</v>
      </c>
      <c r="AU44" s="179">
        <f>SUM(AD46:AD49)</f>
        <v>0</v>
      </c>
      <c r="AV44" s="174">
        <f t="shared" si="23"/>
        <v>0</v>
      </c>
      <c r="AW44" s="175">
        <f t="shared" si="24"/>
        <v>0</v>
      </c>
    </row>
    <row r="45" spans="1:49">
      <c r="A45" s="107">
        <v>34</v>
      </c>
      <c r="B45" s="138">
        <v>32</v>
      </c>
      <c r="C45" s="219" t="s">
        <v>77</v>
      </c>
      <c r="D45" s="346">
        <f>②マージン剥ぎ取り!I39</f>
        <v>0</v>
      </c>
      <c r="E45" s="343">
        <f>'③取引基本表（★43部門）'!BP40</f>
        <v>0.9517292228289671</v>
      </c>
      <c r="F45" s="339">
        <f t="shared" si="1"/>
        <v>0</v>
      </c>
      <c r="G45" s="323">
        <v>0</v>
      </c>
      <c r="H45" s="323">
        <v>0</v>
      </c>
      <c r="I45" s="412">
        <f t="shared" si="2"/>
        <v>0</v>
      </c>
      <c r="J45" s="412">
        <f t="shared" si="3"/>
        <v>0</v>
      </c>
      <c r="K45" s="412">
        <v>0</v>
      </c>
      <c r="L45" s="417">
        <v>0</v>
      </c>
      <c r="M45" s="125">
        <f t="shared" si="4"/>
        <v>0</v>
      </c>
      <c r="N45" s="327">
        <v>0.4691632840120466</v>
      </c>
      <c r="O45" s="148">
        <v>0.29666972196761382</v>
      </c>
      <c r="P45" s="149">
        <v>1.2548557461481384E-2</v>
      </c>
      <c r="Q45" s="150">
        <f t="shared" si="5"/>
        <v>0</v>
      </c>
      <c r="R45" s="151">
        <f t="shared" si="6"/>
        <v>0</v>
      </c>
      <c r="S45" s="152">
        <f t="shared" si="7"/>
        <v>0</v>
      </c>
      <c r="T45" s="331"/>
      <c r="U45" s="335">
        <f>'③取引基本表（★43部門）'!BS40</f>
        <v>1.2964143313136814E-2</v>
      </c>
      <c r="V45" s="151">
        <f t="shared" si="8"/>
        <v>0</v>
      </c>
      <c r="W45" s="335">
        <f>'③取引基本表（★43部門）'!BP40</f>
        <v>0.9517292228289671</v>
      </c>
      <c r="X45" s="152">
        <f t="shared" si="9"/>
        <v>0</v>
      </c>
      <c r="Y45" s="153">
        <v>0</v>
      </c>
      <c r="Z45" s="151">
        <f t="shared" si="25"/>
        <v>0</v>
      </c>
      <c r="AA45" s="153">
        <f t="shared" si="26"/>
        <v>0</v>
      </c>
      <c r="AB45" s="151">
        <f t="shared" si="27"/>
        <v>0</v>
      </c>
      <c r="AD45" s="151">
        <f t="shared" si="10"/>
        <v>0</v>
      </c>
      <c r="AE45" s="245">
        <f t="shared" si="11"/>
        <v>0</v>
      </c>
      <c r="AF45" s="245">
        <f t="shared" si="12"/>
        <v>0</v>
      </c>
      <c r="AG45" s="152">
        <f t="shared" si="13"/>
        <v>0</v>
      </c>
      <c r="AI45" s="176">
        <f t="shared" si="14"/>
        <v>0</v>
      </c>
      <c r="AJ45" s="259">
        <f t="shared" si="15"/>
        <v>0</v>
      </c>
      <c r="AK45" s="259">
        <f t="shared" si="16"/>
        <v>0</v>
      </c>
      <c r="AL45" s="260">
        <f t="shared" si="17"/>
        <v>0</v>
      </c>
      <c r="AN45" s="176">
        <f t="shared" si="18"/>
        <v>0</v>
      </c>
      <c r="AO45" s="259">
        <f t="shared" si="19"/>
        <v>0</v>
      </c>
      <c r="AP45" s="259">
        <f t="shared" si="20"/>
        <v>0</v>
      </c>
      <c r="AQ45" s="260">
        <f t="shared" si="21"/>
        <v>0</v>
      </c>
      <c r="AR45" s="172"/>
      <c r="AS45" s="177" t="s">
        <v>12</v>
      </c>
      <c r="AT45" s="178">
        <v>0.12002</v>
      </c>
      <c r="AU45" s="179">
        <f>SUM(AD50:AD53)</f>
        <v>0</v>
      </c>
      <c r="AV45" s="174">
        <f t="shared" si="23"/>
        <v>0</v>
      </c>
      <c r="AW45" s="175">
        <f t="shared" si="24"/>
        <v>0</v>
      </c>
    </row>
    <row r="46" spans="1:49">
      <c r="A46" s="107">
        <v>35</v>
      </c>
      <c r="B46" s="138">
        <v>33</v>
      </c>
      <c r="C46" s="337" t="s">
        <v>78</v>
      </c>
      <c r="D46" s="346">
        <f>②マージン剥ぎ取り!I40</f>
        <v>0</v>
      </c>
      <c r="E46" s="344">
        <v>1</v>
      </c>
      <c r="F46" s="339">
        <f>D46*E46</f>
        <v>0</v>
      </c>
      <c r="G46" s="323">
        <v>0</v>
      </c>
      <c r="H46" s="323">
        <v>0</v>
      </c>
      <c r="I46" s="412">
        <f t="shared" si="2"/>
        <v>0</v>
      </c>
      <c r="J46" s="412">
        <f t="shared" si="3"/>
        <v>0</v>
      </c>
      <c r="K46" s="412">
        <v>0</v>
      </c>
      <c r="L46" s="417">
        <v>0</v>
      </c>
      <c r="M46" s="125">
        <f t="shared" si="4"/>
        <v>0</v>
      </c>
      <c r="N46" s="327">
        <v>0.61095464479643102</v>
      </c>
      <c r="O46" s="148">
        <v>0.1156974517270126</v>
      </c>
      <c r="P46" s="149">
        <v>0.32124912691796409</v>
      </c>
      <c r="Q46" s="150">
        <f t="shared" si="5"/>
        <v>0</v>
      </c>
      <c r="R46" s="151">
        <f t="shared" si="6"/>
        <v>0</v>
      </c>
      <c r="S46" s="152">
        <f t="shared" si="7"/>
        <v>0</v>
      </c>
      <c r="T46" s="331"/>
      <c r="U46" s="335">
        <f>'③取引基本表（★43部門）'!BS41</f>
        <v>7.1215491812933406E-4</v>
      </c>
      <c r="V46" s="151">
        <f t="shared" si="8"/>
        <v>0</v>
      </c>
      <c r="W46" s="335">
        <f>'③取引基本表（★43部門）'!BP41</f>
        <v>0.91084952611762671</v>
      </c>
      <c r="X46" s="152">
        <f t="shared" si="9"/>
        <v>0</v>
      </c>
      <c r="Y46" s="153">
        <v>0</v>
      </c>
      <c r="Z46" s="151">
        <f t="shared" si="25"/>
        <v>0</v>
      </c>
      <c r="AA46" s="153">
        <f t="shared" si="26"/>
        <v>0</v>
      </c>
      <c r="AB46" s="151">
        <f t="shared" si="27"/>
        <v>0</v>
      </c>
      <c r="AD46" s="151">
        <f t="shared" si="10"/>
        <v>0</v>
      </c>
      <c r="AE46" s="245">
        <f t="shared" si="11"/>
        <v>0</v>
      </c>
      <c r="AF46" s="245">
        <f t="shared" si="12"/>
        <v>0</v>
      </c>
      <c r="AG46" s="152">
        <f t="shared" si="13"/>
        <v>0</v>
      </c>
      <c r="AI46" s="176">
        <f t="shared" si="14"/>
        <v>0</v>
      </c>
      <c r="AJ46" s="259">
        <f t="shared" si="15"/>
        <v>0</v>
      </c>
      <c r="AK46" s="259">
        <f t="shared" si="16"/>
        <v>0</v>
      </c>
      <c r="AL46" s="260">
        <f t="shared" si="17"/>
        <v>0</v>
      </c>
      <c r="AN46" s="176">
        <f t="shared" si="18"/>
        <v>0</v>
      </c>
      <c r="AO46" s="259">
        <f t="shared" si="19"/>
        <v>0</v>
      </c>
      <c r="AP46" s="259">
        <f t="shared" si="20"/>
        <v>0</v>
      </c>
      <c r="AQ46" s="260">
        <f t="shared" si="21"/>
        <v>0</v>
      </c>
      <c r="AR46" s="172"/>
      <c r="AS46" s="166" t="s">
        <v>254</v>
      </c>
      <c r="AT46" s="173">
        <v>1.6299999999999999E-3</v>
      </c>
      <c r="AU46" s="164">
        <f>AD54</f>
        <v>0</v>
      </c>
      <c r="AV46" s="174">
        <f t="shared" si="23"/>
        <v>0</v>
      </c>
      <c r="AW46" s="175">
        <f t="shared" si="24"/>
        <v>0</v>
      </c>
    </row>
    <row r="47" spans="1:49">
      <c r="A47" s="107">
        <v>36</v>
      </c>
      <c r="B47" s="138">
        <v>33</v>
      </c>
      <c r="C47" s="337" t="s">
        <v>19</v>
      </c>
      <c r="D47" s="346">
        <f>②マージン剥ぎ取り!I41</f>
        <v>0</v>
      </c>
      <c r="E47" s="343">
        <f>'③取引基本表（★43部門）'!BP42</f>
        <v>0.29147033667677469</v>
      </c>
      <c r="F47" s="339">
        <f t="shared" si="1"/>
        <v>0</v>
      </c>
      <c r="G47" s="323">
        <v>0</v>
      </c>
      <c r="H47" s="323">
        <v>0</v>
      </c>
      <c r="I47" s="412">
        <f t="shared" si="2"/>
        <v>0</v>
      </c>
      <c r="J47" s="412">
        <f t="shared" si="3"/>
        <v>0</v>
      </c>
      <c r="K47" s="412">
        <v>0</v>
      </c>
      <c r="L47" s="417">
        <v>0</v>
      </c>
      <c r="M47" s="125">
        <f t="shared" si="4"/>
        <v>0</v>
      </c>
      <c r="N47" s="327">
        <v>5.6570134438394447E-2</v>
      </c>
      <c r="O47" s="148">
        <v>1.4793041969835686E-2</v>
      </c>
      <c r="P47" s="149">
        <v>2.3562858381920685E-2</v>
      </c>
      <c r="Q47" s="150">
        <f t="shared" si="5"/>
        <v>0</v>
      </c>
      <c r="R47" s="151">
        <f t="shared" si="6"/>
        <v>0</v>
      </c>
      <c r="S47" s="152">
        <f t="shared" si="7"/>
        <v>0</v>
      </c>
      <c r="T47" s="331"/>
      <c r="U47" s="335">
        <f>'③取引基本表（★43部門）'!BS42</f>
        <v>1.3783643576696787E-5</v>
      </c>
      <c r="V47" s="151">
        <f t="shared" si="8"/>
        <v>0</v>
      </c>
      <c r="W47" s="335">
        <f>'③取引基本表（★43部門）'!BP42</f>
        <v>0.29147033667677469</v>
      </c>
      <c r="X47" s="152">
        <f t="shared" si="9"/>
        <v>0</v>
      </c>
      <c r="Y47" s="153">
        <v>0</v>
      </c>
      <c r="Z47" s="151">
        <f t="shared" si="25"/>
        <v>0</v>
      </c>
      <c r="AA47" s="153">
        <f t="shared" si="26"/>
        <v>0</v>
      </c>
      <c r="AB47" s="151">
        <f t="shared" si="27"/>
        <v>0</v>
      </c>
      <c r="AD47" s="151">
        <f t="shared" si="10"/>
        <v>0</v>
      </c>
      <c r="AE47" s="245">
        <f t="shared" si="11"/>
        <v>0</v>
      </c>
      <c r="AF47" s="245">
        <f t="shared" si="12"/>
        <v>0</v>
      </c>
      <c r="AG47" s="152">
        <f t="shared" si="13"/>
        <v>0</v>
      </c>
      <c r="AI47" s="176">
        <f t="shared" si="14"/>
        <v>0</v>
      </c>
      <c r="AJ47" s="259">
        <f t="shared" si="15"/>
        <v>0</v>
      </c>
      <c r="AK47" s="259">
        <f t="shared" si="16"/>
        <v>0</v>
      </c>
      <c r="AL47" s="260">
        <f t="shared" si="17"/>
        <v>0</v>
      </c>
      <c r="AN47" s="176">
        <f t="shared" si="18"/>
        <v>0</v>
      </c>
      <c r="AO47" s="259">
        <f t="shared" si="19"/>
        <v>0</v>
      </c>
      <c r="AP47" s="259">
        <f t="shared" si="20"/>
        <v>0</v>
      </c>
      <c r="AQ47" s="260">
        <f t="shared" si="21"/>
        <v>0</v>
      </c>
      <c r="AR47" s="172"/>
    </row>
    <row r="48" spans="1:49">
      <c r="A48" s="107">
        <v>37</v>
      </c>
      <c r="B48" s="138">
        <v>33</v>
      </c>
      <c r="C48" s="337" t="s">
        <v>20</v>
      </c>
      <c r="D48" s="346">
        <f>②マージン剥ぎ取り!I42</f>
        <v>0</v>
      </c>
      <c r="E48" s="343">
        <f>'③取引基本表（★43部門）'!BP43</f>
        <v>0.71504713416331889</v>
      </c>
      <c r="F48" s="339">
        <f t="shared" si="1"/>
        <v>0</v>
      </c>
      <c r="G48" s="323">
        <v>0</v>
      </c>
      <c r="H48" s="323">
        <v>0</v>
      </c>
      <c r="I48" s="412">
        <f t="shared" si="2"/>
        <v>0</v>
      </c>
      <c r="J48" s="412">
        <f t="shared" si="3"/>
        <v>0</v>
      </c>
      <c r="K48" s="412">
        <v>0</v>
      </c>
      <c r="L48" s="417">
        <v>0</v>
      </c>
      <c r="M48" s="125">
        <f t="shared" si="4"/>
        <v>0</v>
      </c>
      <c r="N48" s="327">
        <v>0.7051715804736588</v>
      </c>
      <c r="O48" s="148">
        <v>0.44057784222114815</v>
      </c>
      <c r="P48" s="149">
        <v>0.10606304709736319</v>
      </c>
      <c r="Q48" s="150">
        <f t="shared" si="5"/>
        <v>0</v>
      </c>
      <c r="R48" s="151">
        <f t="shared" si="6"/>
        <v>0</v>
      </c>
      <c r="S48" s="152">
        <f t="shared" si="7"/>
        <v>0</v>
      </c>
      <c r="T48" s="331"/>
      <c r="U48" s="335">
        <f>'③取引基本表（★43部門）'!BS43</f>
        <v>3.132646267431088E-4</v>
      </c>
      <c r="V48" s="151">
        <f t="shared" si="8"/>
        <v>0</v>
      </c>
      <c r="W48" s="335">
        <f>'③取引基本表（★43部門）'!BP43</f>
        <v>0.71504713416331889</v>
      </c>
      <c r="X48" s="152">
        <f>V48*W48</f>
        <v>0</v>
      </c>
      <c r="Y48" s="153">
        <v>0</v>
      </c>
      <c r="Z48" s="151">
        <f t="shared" si="25"/>
        <v>0</v>
      </c>
      <c r="AA48" s="153">
        <f t="shared" si="26"/>
        <v>0</v>
      </c>
      <c r="AB48" s="151">
        <f t="shared" si="27"/>
        <v>0</v>
      </c>
      <c r="AD48" s="151">
        <f t="shared" si="10"/>
        <v>0</v>
      </c>
      <c r="AE48" s="245">
        <f>Q48+Z48</f>
        <v>0</v>
      </c>
      <c r="AF48" s="245">
        <f t="shared" si="12"/>
        <v>0</v>
      </c>
      <c r="AG48" s="152">
        <f t="shared" si="13"/>
        <v>0</v>
      </c>
      <c r="AI48" s="176">
        <f t="shared" si="14"/>
        <v>0</v>
      </c>
      <c r="AJ48" s="259">
        <f t="shared" si="15"/>
        <v>0</v>
      </c>
      <c r="AK48" s="259">
        <f t="shared" si="16"/>
        <v>0</v>
      </c>
      <c r="AL48" s="260">
        <f t="shared" si="17"/>
        <v>0</v>
      </c>
      <c r="AN48" s="176">
        <f t="shared" si="18"/>
        <v>0</v>
      </c>
      <c r="AO48" s="259">
        <f t="shared" si="19"/>
        <v>0</v>
      </c>
      <c r="AP48" s="259">
        <f t="shared" si="20"/>
        <v>0</v>
      </c>
      <c r="AQ48" s="260">
        <f t="shared" si="21"/>
        <v>0</v>
      </c>
      <c r="AR48" s="172"/>
      <c r="AS48" s="166" t="s">
        <v>253</v>
      </c>
      <c r="AT48" s="173">
        <v>8.3640000000000006E-2</v>
      </c>
      <c r="AU48" s="164">
        <f>SUM(AU12:AU46)</f>
        <v>0</v>
      </c>
      <c r="AV48" s="174">
        <f>SUM(AV12:AV46)</f>
        <v>0</v>
      </c>
      <c r="AW48" s="164">
        <f>SUM(AW12:AW46)</f>
        <v>0</v>
      </c>
    </row>
    <row r="49" spans="1:44">
      <c r="A49" s="107">
        <v>38</v>
      </c>
      <c r="B49" s="138">
        <v>33</v>
      </c>
      <c r="C49" s="337" t="s">
        <v>79</v>
      </c>
      <c r="D49" s="346">
        <f>②マージン剥ぎ取り!I43</f>
        <v>0</v>
      </c>
      <c r="E49" s="343">
        <f>'③取引基本表（★43部門）'!BP44</f>
        <v>0.78091582983098473</v>
      </c>
      <c r="F49" s="339">
        <f t="shared" si="1"/>
        <v>0</v>
      </c>
      <c r="G49" s="323">
        <v>0</v>
      </c>
      <c r="H49" s="323">
        <v>0</v>
      </c>
      <c r="I49" s="412">
        <f t="shared" si="2"/>
        <v>0</v>
      </c>
      <c r="J49" s="412">
        <f t="shared" si="3"/>
        <v>0</v>
      </c>
      <c r="K49" s="412">
        <v>0</v>
      </c>
      <c r="L49" s="417">
        <v>0</v>
      </c>
      <c r="M49" s="125">
        <f t="shared" si="4"/>
        <v>0</v>
      </c>
      <c r="N49" s="327">
        <v>0.65793097039107651</v>
      </c>
      <c r="O49" s="148">
        <v>0.33684032898260441</v>
      </c>
      <c r="P49" s="149">
        <v>0.12365705788988425</v>
      </c>
      <c r="Q49" s="150">
        <f t="shared" si="5"/>
        <v>0</v>
      </c>
      <c r="R49" s="151">
        <f t="shared" si="6"/>
        <v>0</v>
      </c>
      <c r="S49" s="152">
        <f t="shared" si="7"/>
        <v>0</v>
      </c>
      <c r="T49" s="331"/>
      <c r="U49" s="335">
        <f>'③取引基本表（★43部門）'!BS44</f>
        <v>1.014726778946278E-2</v>
      </c>
      <c r="V49" s="151">
        <f t="shared" si="8"/>
        <v>0</v>
      </c>
      <c r="W49" s="335">
        <f>'③取引基本表（★43部門）'!BP44</f>
        <v>0.78091582983098473</v>
      </c>
      <c r="X49" s="152">
        <f>V49*W49</f>
        <v>0</v>
      </c>
      <c r="Y49" s="153">
        <v>0</v>
      </c>
      <c r="Z49" s="151">
        <f>Y49*N49</f>
        <v>0</v>
      </c>
      <c r="AA49" s="153">
        <f t="shared" si="26"/>
        <v>0</v>
      </c>
      <c r="AB49" s="151">
        <f>Y49*P49</f>
        <v>0</v>
      </c>
      <c r="AD49" s="151">
        <f t="shared" si="10"/>
        <v>0</v>
      </c>
      <c r="AE49" s="245">
        <f t="shared" si="11"/>
        <v>0</v>
      </c>
      <c r="AF49" s="245">
        <f t="shared" si="12"/>
        <v>0</v>
      </c>
      <c r="AG49" s="152">
        <f t="shared" si="13"/>
        <v>0</v>
      </c>
      <c r="AI49" s="176">
        <f t="shared" si="14"/>
        <v>0</v>
      </c>
      <c r="AJ49" s="259">
        <f t="shared" si="15"/>
        <v>0</v>
      </c>
      <c r="AK49" s="259">
        <f t="shared" si="16"/>
        <v>0</v>
      </c>
      <c r="AL49" s="260">
        <f t="shared" si="17"/>
        <v>0</v>
      </c>
      <c r="AN49" s="176">
        <f t="shared" si="18"/>
        <v>0</v>
      </c>
      <c r="AO49" s="259">
        <f t="shared" si="19"/>
        <v>0</v>
      </c>
      <c r="AP49" s="259">
        <f t="shared" si="20"/>
        <v>0</v>
      </c>
      <c r="AQ49" s="260">
        <f t="shared" si="21"/>
        <v>0</v>
      </c>
      <c r="AR49" s="172"/>
    </row>
    <row r="50" spans="1:44">
      <c r="A50" s="107">
        <v>39</v>
      </c>
      <c r="B50" s="138">
        <v>34</v>
      </c>
      <c r="C50" s="337" t="s">
        <v>11</v>
      </c>
      <c r="D50" s="346">
        <f>②マージン剥ぎ取り!I44</f>
        <v>0</v>
      </c>
      <c r="E50" s="344">
        <v>1</v>
      </c>
      <c r="F50" s="339">
        <f t="shared" si="1"/>
        <v>0</v>
      </c>
      <c r="G50" s="323">
        <v>0</v>
      </c>
      <c r="H50" s="323">
        <v>0</v>
      </c>
      <c r="I50" s="412">
        <f t="shared" si="2"/>
        <v>0</v>
      </c>
      <c r="J50" s="412">
        <f t="shared" si="3"/>
        <v>0</v>
      </c>
      <c r="K50" s="412">
        <v>0</v>
      </c>
      <c r="L50" s="417">
        <v>0</v>
      </c>
      <c r="M50" s="125">
        <f t="shared" si="4"/>
        <v>0</v>
      </c>
      <c r="N50" s="327">
        <v>0.4728820801747195</v>
      </c>
      <c r="O50" s="148">
        <v>0.17069966923576052</v>
      </c>
      <c r="P50" s="149">
        <v>0.15276085270704418</v>
      </c>
      <c r="Q50" s="150">
        <f t="shared" si="5"/>
        <v>0</v>
      </c>
      <c r="R50" s="151">
        <f t="shared" si="6"/>
        <v>0</v>
      </c>
      <c r="S50" s="152">
        <f t="shared" si="7"/>
        <v>0</v>
      </c>
      <c r="T50" s="331"/>
      <c r="U50" s="335">
        <f>'③取引基本表（★43部門）'!BS45</f>
        <v>1.0147685475631772E-2</v>
      </c>
      <c r="V50" s="151">
        <f t="shared" si="8"/>
        <v>0</v>
      </c>
      <c r="W50" s="335">
        <f>'③取引基本表（★43部門）'!BP45</f>
        <v>0.14278028835808054</v>
      </c>
      <c r="X50" s="152">
        <f>V50*W50</f>
        <v>0</v>
      </c>
      <c r="Y50" s="153">
        <v>0</v>
      </c>
      <c r="Z50" s="151">
        <f>Y50*N50</f>
        <v>0</v>
      </c>
      <c r="AA50" s="153">
        <f t="shared" si="26"/>
        <v>0</v>
      </c>
      <c r="AB50" s="151">
        <f t="shared" si="27"/>
        <v>0</v>
      </c>
      <c r="AD50" s="151">
        <f t="shared" si="10"/>
        <v>0</v>
      </c>
      <c r="AE50" s="245">
        <f t="shared" si="11"/>
        <v>0</v>
      </c>
      <c r="AF50" s="245">
        <f>R50+AA50</f>
        <v>0</v>
      </c>
      <c r="AG50" s="152">
        <f t="shared" si="13"/>
        <v>0</v>
      </c>
      <c r="AI50" s="176">
        <f t="shared" si="14"/>
        <v>0</v>
      </c>
      <c r="AJ50" s="259">
        <f t="shared" si="15"/>
        <v>0</v>
      </c>
      <c r="AK50" s="259">
        <f t="shared" si="16"/>
        <v>0</v>
      </c>
      <c r="AL50" s="260">
        <f t="shared" si="17"/>
        <v>0</v>
      </c>
      <c r="AN50" s="176">
        <f t="shared" si="18"/>
        <v>0</v>
      </c>
      <c r="AO50" s="259">
        <f t="shared" si="19"/>
        <v>0</v>
      </c>
      <c r="AP50" s="259">
        <f t="shared" si="20"/>
        <v>0</v>
      </c>
      <c r="AQ50" s="260">
        <f t="shared" si="21"/>
        <v>0</v>
      </c>
      <c r="AR50" s="172"/>
    </row>
    <row r="51" spans="1:44">
      <c r="A51" s="107">
        <v>40</v>
      </c>
      <c r="B51" s="138">
        <v>34</v>
      </c>
      <c r="C51" s="337" t="s">
        <v>14</v>
      </c>
      <c r="D51" s="346">
        <f>②マージン剥ぎ取り!I45</f>
        <v>0</v>
      </c>
      <c r="E51" s="344">
        <v>1</v>
      </c>
      <c r="F51" s="339">
        <f t="shared" si="1"/>
        <v>0</v>
      </c>
      <c r="G51" s="323">
        <v>0</v>
      </c>
      <c r="H51" s="323">
        <v>0</v>
      </c>
      <c r="I51" s="412">
        <f t="shared" si="2"/>
        <v>0</v>
      </c>
      <c r="J51" s="412">
        <f t="shared" si="3"/>
        <v>0</v>
      </c>
      <c r="K51" s="412">
        <v>0</v>
      </c>
      <c r="L51" s="417">
        <v>0</v>
      </c>
      <c r="M51" s="125">
        <f t="shared" si="4"/>
        <v>0</v>
      </c>
      <c r="N51" s="327">
        <v>0.4002964527198522</v>
      </c>
      <c r="O51" s="148">
        <v>0.26284391561249976</v>
      </c>
      <c r="P51" s="149">
        <v>2.1706024487806858E-2</v>
      </c>
      <c r="Q51" s="150">
        <f t="shared" si="5"/>
        <v>0</v>
      </c>
      <c r="R51" s="151">
        <f t="shared" si="6"/>
        <v>0</v>
      </c>
      <c r="S51" s="152">
        <f t="shared" si="7"/>
        <v>0</v>
      </c>
      <c r="T51" s="331"/>
      <c r="U51" s="335">
        <f>'③取引基本表（★43部門）'!BS46</f>
        <v>4.8673804644837275E-2</v>
      </c>
      <c r="V51" s="151">
        <f t="shared" si="8"/>
        <v>0</v>
      </c>
      <c r="W51" s="335">
        <f>'③取引基本表（★43部門）'!BP46</f>
        <v>0.89795440304057816</v>
      </c>
      <c r="X51" s="152">
        <f t="shared" si="9"/>
        <v>0</v>
      </c>
      <c r="Y51" s="153">
        <v>0</v>
      </c>
      <c r="Z51" s="151">
        <f t="shared" si="25"/>
        <v>0</v>
      </c>
      <c r="AA51" s="153">
        <f t="shared" si="26"/>
        <v>0</v>
      </c>
      <c r="AB51" s="151">
        <f t="shared" si="27"/>
        <v>0</v>
      </c>
      <c r="AD51" s="151">
        <f t="shared" si="10"/>
        <v>0</v>
      </c>
      <c r="AE51" s="245">
        <f t="shared" si="11"/>
        <v>0</v>
      </c>
      <c r="AF51" s="245">
        <f t="shared" si="12"/>
        <v>0</v>
      </c>
      <c r="AG51" s="152">
        <f t="shared" si="13"/>
        <v>0</v>
      </c>
      <c r="AI51" s="176">
        <f t="shared" si="14"/>
        <v>0</v>
      </c>
      <c r="AJ51" s="259">
        <f t="shared" si="15"/>
        <v>0</v>
      </c>
      <c r="AK51" s="259">
        <f t="shared" si="16"/>
        <v>0</v>
      </c>
      <c r="AL51" s="260">
        <f t="shared" si="17"/>
        <v>0</v>
      </c>
      <c r="AN51" s="176">
        <f t="shared" si="18"/>
        <v>0</v>
      </c>
      <c r="AO51" s="259">
        <f t="shared" si="19"/>
        <v>0</v>
      </c>
      <c r="AP51" s="259">
        <f t="shared" si="20"/>
        <v>0</v>
      </c>
      <c r="AQ51" s="260">
        <f t="shared" si="21"/>
        <v>0</v>
      </c>
      <c r="AR51" s="172"/>
    </row>
    <row r="52" spans="1:44">
      <c r="A52" s="107">
        <v>41</v>
      </c>
      <c r="B52" s="138">
        <v>34</v>
      </c>
      <c r="C52" s="337" t="s">
        <v>15</v>
      </c>
      <c r="D52" s="346">
        <f>②マージン剥ぎ取り!I46</f>
        <v>0</v>
      </c>
      <c r="E52" s="344">
        <v>1</v>
      </c>
      <c r="F52" s="339">
        <f t="shared" si="1"/>
        <v>0</v>
      </c>
      <c r="G52" s="323">
        <v>0</v>
      </c>
      <c r="H52" s="323">
        <v>0</v>
      </c>
      <c r="I52" s="412">
        <f t="shared" si="2"/>
        <v>0</v>
      </c>
      <c r="J52" s="412">
        <f t="shared" si="3"/>
        <v>0</v>
      </c>
      <c r="K52" s="412">
        <v>0</v>
      </c>
      <c r="L52" s="417">
        <v>0</v>
      </c>
      <c r="M52" s="125">
        <f t="shared" si="4"/>
        <v>0</v>
      </c>
      <c r="N52" s="327">
        <v>0.24193548387096775</v>
      </c>
      <c r="O52" s="148">
        <v>0.13824884792626729</v>
      </c>
      <c r="P52" s="149">
        <v>1.7665130568356373E-2</v>
      </c>
      <c r="Q52" s="150">
        <f t="shared" si="5"/>
        <v>0</v>
      </c>
      <c r="R52" s="151">
        <f t="shared" si="6"/>
        <v>0</v>
      </c>
      <c r="S52" s="152">
        <f t="shared" si="7"/>
        <v>0</v>
      </c>
      <c r="T52" s="331"/>
      <c r="U52" s="335">
        <f>'③取引基本表（★43部門）'!BS47</f>
        <v>7.8566768387171684E-4</v>
      </c>
      <c r="V52" s="151">
        <f t="shared" si="8"/>
        <v>0</v>
      </c>
      <c r="W52" s="335">
        <f>'③取引基本表（★43部門）'!BP47</f>
        <v>0.88656261895698518</v>
      </c>
      <c r="X52" s="152">
        <f t="shared" si="9"/>
        <v>0</v>
      </c>
      <c r="Y52" s="153">
        <v>0</v>
      </c>
      <c r="Z52" s="151">
        <f t="shared" si="25"/>
        <v>0</v>
      </c>
      <c r="AA52" s="153">
        <f t="shared" si="26"/>
        <v>0</v>
      </c>
      <c r="AB52" s="151">
        <f t="shared" si="27"/>
        <v>0</v>
      </c>
      <c r="AD52" s="151">
        <f t="shared" si="10"/>
        <v>0</v>
      </c>
      <c r="AE52" s="245">
        <f t="shared" si="11"/>
        <v>0</v>
      </c>
      <c r="AF52" s="245">
        <f t="shared" si="12"/>
        <v>0</v>
      </c>
      <c r="AG52" s="152">
        <f t="shared" si="13"/>
        <v>0</v>
      </c>
      <c r="AI52" s="176">
        <f t="shared" si="14"/>
        <v>0</v>
      </c>
      <c r="AJ52" s="259">
        <f t="shared" si="15"/>
        <v>0</v>
      </c>
      <c r="AK52" s="259">
        <f t="shared" si="16"/>
        <v>0</v>
      </c>
      <c r="AL52" s="260">
        <f t="shared" si="17"/>
        <v>0</v>
      </c>
      <c r="AN52" s="176">
        <f t="shared" si="18"/>
        <v>0</v>
      </c>
      <c r="AO52" s="259">
        <f t="shared" si="19"/>
        <v>0</v>
      </c>
      <c r="AP52" s="259">
        <f t="shared" si="20"/>
        <v>0</v>
      </c>
      <c r="AQ52" s="260">
        <f t="shared" si="21"/>
        <v>0</v>
      </c>
      <c r="AR52" s="172"/>
    </row>
    <row r="53" spans="1:44">
      <c r="A53" s="107">
        <v>42</v>
      </c>
      <c r="B53" s="138">
        <v>34</v>
      </c>
      <c r="C53" s="337" t="s">
        <v>80</v>
      </c>
      <c r="D53" s="346">
        <f>②マージン剥ぎ取り!I47</f>
        <v>0</v>
      </c>
      <c r="E53" s="344">
        <v>1</v>
      </c>
      <c r="F53" s="339">
        <f t="shared" si="1"/>
        <v>0</v>
      </c>
      <c r="G53" s="323">
        <v>0</v>
      </c>
      <c r="H53" s="323">
        <v>0</v>
      </c>
      <c r="I53" s="412">
        <f t="shared" si="2"/>
        <v>0</v>
      </c>
      <c r="J53" s="412">
        <f t="shared" si="3"/>
        <v>0</v>
      </c>
      <c r="K53" s="412">
        <v>0</v>
      </c>
      <c r="L53" s="417">
        <v>0</v>
      </c>
      <c r="M53" s="125">
        <f t="shared" si="4"/>
        <v>0</v>
      </c>
      <c r="N53" s="327">
        <v>0.60930526696178522</v>
      </c>
      <c r="O53" s="148">
        <v>0.28071641521365975</v>
      </c>
      <c r="P53" s="149">
        <v>0.11925196494714969</v>
      </c>
      <c r="Q53" s="150">
        <f t="shared" si="5"/>
        <v>0</v>
      </c>
      <c r="R53" s="151">
        <f t="shared" si="6"/>
        <v>0</v>
      </c>
      <c r="S53" s="152">
        <f t="shared" si="7"/>
        <v>0</v>
      </c>
      <c r="T53" s="331"/>
      <c r="U53" s="335">
        <f>'③取引基本表（★43部門）'!BS48</f>
        <v>5.5911888267279053E-2</v>
      </c>
      <c r="V53" s="151">
        <f t="shared" si="8"/>
        <v>0</v>
      </c>
      <c r="W53" s="335">
        <f>'③取引基本表（★43部門）'!BP48</f>
        <v>0.91621587132497773</v>
      </c>
      <c r="X53" s="152">
        <f t="shared" si="9"/>
        <v>0</v>
      </c>
      <c r="Y53" s="153">
        <v>0</v>
      </c>
      <c r="Z53" s="151">
        <f t="shared" si="25"/>
        <v>0</v>
      </c>
      <c r="AA53" s="153">
        <f t="shared" si="26"/>
        <v>0</v>
      </c>
      <c r="AB53" s="151">
        <f t="shared" si="27"/>
        <v>0</v>
      </c>
      <c r="AD53" s="151">
        <f t="shared" si="10"/>
        <v>0</v>
      </c>
      <c r="AE53" s="245">
        <f t="shared" si="11"/>
        <v>0</v>
      </c>
      <c r="AF53" s="245">
        <f t="shared" si="12"/>
        <v>0</v>
      </c>
      <c r="AG53" s="152">
        <f t="shared" si="13"/>
        <v>0</v>
      </c>
      <c r="AI53" s="176">
        <f t="shared" si="14"/>
        <v>0</v>
      </c>
      <c r="AJ53" s="259">
        <f t="shared" si="15"/>
        <v>0</v>
      </c>
      <c r="AK53" s="259">
        <f t="shared" si="16"/>
        <v>0</v>
      </c>
      <c r="AL53" s="260">
        <f t="shared" si="17"/>
        <v>0</v>
      </c>
      <c r="AN53" s="176">
        <f t="shared" si="18"/>
        <v>0</v>
      </c>
      <c r="AO53" s="259">
        <f t="shared" si="19"/>
        <v>0</v>
      </c>
      <c r="AP53" s="259">
        <f t="shared" si="20"/>
        <v>0</v>
      </c>
      <c r="AQ53" s="260">
        <f t="shared" si="21"/>
        <v>0</v>
      </c>
      <c r="AR53" s="172"/>
    </row>
    <row r="54" spans="1:44">
      <c r="A54" s="107">
        <v>43</v>
      </c>
      <c r="B54" s="138">
        <v>35</v>
      </c>
      <c r="C54" s="219" t="s">
        <v>5</v>
      </c>
      <c r="D54" s="347">
        <f>②マージン剥ぎ取り!I48</f>
        <v>0</v>
      </c>
      <c r="E54" s="345">
        <f>'③取引基本表（★43部門）'!BP49</f>
        <v>0.99519230769230771</v>
      </c>
      <c r="F54" s="341">
        <f t="shared" si="1"/>
        <v>0</v>
      </c>
      <c r="G54" s="324">
        <v>0</v>
      </c>
      <c r="H54" s="323">
        <v>0</v>
      </c>
      <c r="I54" s="412">
        <f t="shared" si="2"/>
        <v>0</v>
      </c>
      <c r="J54" s="412">
        <f t="shared" si="3"/>
        <v>0</v>
      </c>
      <c r="K54" s="412">
        <v>0</v>
      </c>
      <c r="L54" s="417">
        <v>0</v>
      </c>
      <c r="M54" s="154">
        <f t="shared" si="4"/>
        <v>0</v>
      </c>
      <c r="N54" s="328">
        <v>1.3491143850355901E-2</v>
      </c>
      <c r="O54" s="155">
        <v>1.4898195662969708E-3</v>
      </c>
      <c r="P54" s="156">
        <v>4.8005297136235721E-3</v>
      </c>
      <c r="Q54" s="157">
        <f t="shared" si="5"/>
        <v>0</v>
      </c>
      <c r="R54" s="158">
        <f t="shared" si="6"/>
        <v>0</v>
      </c>
      <c r="S54" s="159">
        <f t="shared" si="7"/>
        <v>0</v>
      </c>
      <c r="T54" s="332"/>
      <c r="U54" s="336">
        <f>'③取引基本表（★43部門）'!BS49</f>
        <v>3.3414893519264941E-5</v>
      </c>
      <c r="V54" s="158">
        <f t="shared" si="8"/>
        <v>0</v>
      </c>
      <c r="W54" s="336">
        <f>'③取引基本表（★43部門）'!BP49</f>
        <v>0.99519230769230771</v>
      </c>
      <c r="X54" s="159">
        <f t="shared" si="9"/>
        <v>0</v>
      </c>
      <c r="Y54" s="160">
        <v>0</v>
      </c>
      <c r="Z54" s="158">
        <f t="shared" si="25"/>
        <v>0</v>
      </c>
      <c r="AA54" s="160">
        <f t="shared" si="26"/>
        <v>0</v>
      </c>
      <c r="AB54" s="158">
        <f t="shared" si="27"/>
        <v>0</v>
      </c>
      <c r="AD54" s="158">
        <f t="shared" si="10"/>
        <v>0</v>
      </c>
      <c r="AE54" s="160">
        <f t="shared" si="11"/>
        <v>0</v>
      </c>
      <c r="AF54" s="160">
        <f t="shared" si="12"/>
        <v>0</v>
      </c>
      <c r="AG54" s="159">
        <f t="shared" si="13"/>
        <v>0</v>
      </c>
      <c r="AI54" s="180">
        <f t="shared" si="14"/>
        <v>0</v>
      </c>
      <c r="AJ54" s="261">
        <f t="shared" si="15"/>
        <v>0</v>
      </c>
      <c r="AK54" s="261">
        <f t="shared" si="16"/>
        <v>0</v>
      </c>
      <c r="AL54" s="262">
        <f t="shared" si="17"/>
        <v>0</v>
      </c>
      <c r="AN54" s="180">
        <f t="shared" si="18"/>
        <v>0</v>
      </c>
      <c r="AO54" s="261">
        <f t="shared" si="19"/>
        <v>0</v>
      </c>
      <c r="AP54" s="261">
        <f t="shared" si="20"/>
        <v>0</v>
      </c>
      <c r="AQ54" s="262">
        <f t="shared" si="21"/>
        <v>0</v>
      </c>
      <c r="AR54" s="172"/>
    </row>
    <row r="55" spans="1:44" ht="14.25" thickBot="1">
      <c r="L55" s="413"/>
    </row>
    <row r="56" spans="1:44" ht="14.25" thickBot="1">
      <c r="D56" s="164">
        <f>SUM(D12:D54)</f>
        <v>0</v>
      </c>
      <c r="E56" s="166"/>
      <c r="F56" s="164">
        <f t="shared" ref="F56:N56" si="28">SUM(F12:F54)</f>
        <v>0</v>
      </c>
      <c r="G56" s="320">
        <f t="shared" si="28"/>
        <v>0</v>
      </c>
      <c r="H56" s="320">
        <f t="shared" si="28"/>
        <v>0</v>
      </c>
      <c r="I56" s="320">
        <f t="shared" si="28"/>
        <v>0</v>
      </c>
      <c r="J56" s="320">
        <f t="shared" si="28"/>
        <v>0</v>
      </c>
      <c r="K56" s="320">
        <f t="shared" si="28"/>
        <v>0</v>
      </c>
      <c r="L56" s="418">
        <f t="shared" si="28"/>
        <v>0</v>
      </c>
      <c r="M56" s="164">
        <f t="shared" si="28"/>
        <v>0</v>
      </c>
      <c r="N56" s="164">
        <f t="shared" si="28"/>
        <v>20.118155837124185</v>
      </c>
      <c r="O56" s="164"/>
      <c r="P56" s="164"/>
      <c r="Q56" s="164">
        <f>SUM(Q12:Q54)</f>
        <v>0</v>
      </c>
      <c r="R56" s="164">
        <f>SUM(R12:R54)</f>
        <v>0</v>
      </c>
      <c r="S56" s="164">
        <f>SUM(S12:S54)</f>
        <v>0</v>
      </c>
      <c r="T56" s="181">
        <v>0.64028724452811703</v>
      </c>
      <c r="U56" s="164">
        <f>SUM(U12:U54)</f>
        <v>0.99999999999999978</v>
      </c>
      <c r="V56" s="164">
        <f>SUM(V12:V54)</f>
        <v>0</v>
      </c>
      <c r="W56" s="164"/>
      <c r="X56" s="164">
        <f>SUM(X12:X54)</f>
        <v>0</v>
      </c>
      <c r="Y56" s="164">
        <f>SUM(Y12:Y54)</f>
        <v>0</v>
      </c>
      <c r="Z56" s="164">
        <f>SUM(Z12:Z54)</f>
        <v>0</v>
      </c>
      <c r="AA56" s="164">
        <f>SUM(AA12:AA54)</f>
        <v>0</v>
      </c>
      <c r="AB56" s="164">
        <f>SUM(AB12:AB54)</f>
        <v>0</v>
      </c>
      <c r="AD56" s="164">
        <f>SUM(AD12:AD54)</f>
        <v>0</v>
      </c>
      <c r="AE56" s="164">
        <f>SUM(AE12:AE54)</f>
        <v>0</v>
      </c>
      <c r="AF56" s="164">
        <f>SUM(AF12:AF54)</f>
        <v>0</v>
      </c>
      <c r="AG56" s="164">
        <f>SUM(AG12:AG54)</f>
        <v>0</v>
      </c>
      <c r="AI56" s="164">
        <f>SUM(AI12:AI54)</f>
        <v>0</v>
      </c>
      <c r="AJ56" s="164">
        <f>SUM(AJ12:AJ54)</f>
        <v>0</v>
      </c>
      <c r="AK56" s="164">
        <f>SUM(AK12:AK54)</f>
        <v>0</v>
      </c>
      <c r="AL56" s="164">
        <f>SUM(AL12:AL54)</f>
        <v>0</v>
      </c>
      <c r="AN56" s="164">
        <f>SUM(AN12:AN54)</f>
        <v>0</v>
      </c>
      <c r="AO56" s="164">
        <f>SUM(AO12:AO54)</f>
        <v>0</v>
      </c>
      <c r="AP56" s="164">
        <f>SUM(AP12:AP54)</f>
        <v>0</v>
      </c>
      <c r="AQ56" s="164">
        <f>SUM(AQ12:AQ54)</f>
        <v>0</v>
      </c>
    </row>
    <row r="58" spans="1:44">
      <c r="AD58" s="153">
        <f>AD56/10000</f>
        <v>0</v>
      </c>
      <c r="AE58" s="153"/>
      <c r="AF58" s="153"/>
      <c r="AG58" s="153"/>
      <c r="AH58" s="107" t="s">
        <v>10</v>
      </c>
      <c r="AI58" s="153">
        <f>AI56/10000</f>
        <v>0</v>
      </c>
      <c r="AJ58" s="153"/>
      <c r="AK58" s="153"/>
      <c r="AL58" s="153"/>
      <c r="AM58" s="107" t="s">
        <v>10</v>
      </c>
      <c r="AN58" s="153">
        <f>AN56/10000</f>
        <v>0</v>
      </c>
      <c r="AO58" s="153"/>
      <c r="AP58" s="153"/>
      <c r="AQ58" s="153"/>
    </row>
    <row r="60" spans="1:44">
      <c r="AD60" s="182" t="e">
        <f>AD56/D56</f>
        <v>#DIV/0!</v>
      </c>
      <c r="AE60" s="182"/>
      <c r="AF60" s="182"/>
      <c r="AG60" s="182"/>
      <c r="AI60" s="182">
        <f>AI56/N56</f>
        <v>0</v>
      </c>
      <c r="AJ60" s="182"/>
      <c r="AK60" s="182"/>
      <c r="AL60" s="182"/>
      <c r="AN60" s="182" t="e">
        <f>AN56/S56</f>
        <v>#DIV/0!</v>
      </c>
      <c r="AO60" s="182"/>
      <c r="AP60" s="182"/>
      <c r="AQ60" s="182"/>
    </row>
  </sheetData>
  <sheetProtection algorithmName="SHA-512" hashValue="Cex4huWHSOazMRvQswG/hp62J5LIezG3tpm/tVZ72Nao+8mmSyL4APTNvUjgBYUOMT74eDdRlLxSsifcqwZcFA==" saltValue="yTRS6S3T2RV1dHVRyMa/cg==" spinCount="100000" sheet="1" objects="1" scenarios="1"/>
  <mergeCells count="8">
    <mergeCell ref="T2:T4"/>
    <mergeCell ref="E3:E4"/>
    <mergeCell ref="Q3:Q4"/>
    <mergeCell ref="C2:C4"/>
    <mergeCell ref="D2:D4"/>
    <mergeCell ref="M2:M4"/>
    <mergeCell ref="O2:O4"/>
    <mergeCell ref="P2:P4"/>
  </mergeCells>
  <phoneticPr fontId="11"/>
  <pageMargins left="0.75" right="0.75" top="1" bottom="1" header="0.5" footer="0.5"/>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11</vt:i4>
      </vt:variant>
      <vt:variant>
        <vt:lpstr>名前付き一覧</vt:lpstr>
      </vt:variant>
      <vt:variant>
        <vt:i4>2</vt:i4>
      </vt:variant>
    </vt:vector>
  </HeadingPairs>
  <TitlesOfParts>
    <vt:vector size="13" baseType="lpstr">
      <vt:lpstr>利用における留意点</vt:lpstr>
      <vt:lpstr>入力シート</vt:lpstr>
      <vt:lpstr>【参考】フロー図</vt:lpstr>
      <vt:lpstr>結果シート</vt:lpstr>
      <vt:lpstr>用語解説</vt:lpstr>
      <vt:lpstr>①事前データ</vt:lpstr>
      <vt:lpstr>②マージン剥ぎ取り</vt:lpstr>
      <vt:lpstr>③取引基本表（★43部門）</vt:lpstr>
      <vt:lpstr>④算出シート</vt:lpstr>
      <vt:lpstr>(参考)消費性向</vt:lpstr>
      <vt:lpstr>（参考）品目別構成比</vt:lpstr>
      <vt:lpstr>'(参考)消費性向'!Print_Area</vt:lpstr>
      <vt:lpstr>'（参考）品目別構成比'!Print_Area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おきぎん経済(與那覇　徹也)</dc:creator>
  <cp:lastModifiedBy>おき経済004(比嘉　帆菜)</cp:lastModifiedBy>
  <cp:lastPrinted>2024-10-29T07:06:04Z</cp:lastPrinted>
  <dcterms:created xsi:type="dcterms:W3CDTF">2015-06-05T18:19:00Z</dcterms:created>
  <dcterms:modified xsi:type="dcterms:W3CDTF">2026-06-15T01:45:11Z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1041-11.8.2.8498</vt:lpwstr>
  </property>
</Properties>
</file>